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FINZR\2020 год\Проект районного бюджета_2020 год\Доходы_2020 год\На сайт_ДОХОДЫ на 2020-2022гг\1_Таблицы_Проект 2020-2022_ДОХОДЫ\"/>
    </mc:Choice>
  </mc:AlternateContent>
  <bookViews>
    <workbookView xWindow="120" yWindow="360" windowWidth="28632" windowHeight="12480"/>
  </bookViews>
  <sheets>
    <sheet name="Лист1" sheetId="5" r:id="rId1"/>
  </sheets>
  <definedNames>
    <definedName name="_xlnm.Print_Titles" localSheetId="0">Лист1!$3:$5</definedName>
  </definedNames>
  <calcPr calcId="162913"/>
</workbook>
</file>

<file path=xl/calcChain.xml><?xml version="1.0" encoding="utf-8"?>
<calcChain xmlns="http://schemas.openxmlformats.org/spreadsheetml/2006/main">
  <c r="K82" i="5" l="1"/>
  <c r="I82" i="5"/>
  <c r="G82" i="5"/>
  <c r="E82" i="5"/>
  <c r="K83" i="5" l="1"/>
  <c r="I83" i="5"/>
  <c r="G83" i="5"/>
  <c r="E83" i="5"/>
  <c r="D35" i="5" l="1"/>
  <c r="D95" i="5"/>
  <c r="D94" i="5" s="1"/>
  <c r="F95" i="5"/>
  <c r="F94" i="5" s="1"/>
  <c r="H95" i="5"/>
  <c r="H94" i="5" s="1"/>
  <c r="J95" i="5"/>
  <c r="J94" i="5" s="1"/>
  <c r="C95" i="5"/>
  <c r="C94" i="5" s="1"/>
  <c r="K97" i="5"/>
  <c r="I97" i="5"/>
  <c r="G97" i="5"/>
  <c r="E97" i="5"/>
  <c r="K84" i="5"/>
  <c r="I84" i="5"/>
  <c r="G84" i="5"/>
  <c r="E84" i="5"/>
  <c r="D73" i="5"/>
  <c r="F73" i="5"/>
  <c r="H73" i="5"/>
  <c r="J73" i="5"/>
  <c r="C73" i="5"/>
  <c r="K76" i="5"/>
  <c r="I76" i="5"/>
  <c r="G76" i="5"/>
  <c r="E76" i="5"/>
  <c r="K75" i="5"/>
  <c r="I75" i="5"/>
  <c r="G75" i="5"/>
  <c r="E75" i="5"/>
  <c r="K74" i="5"/>
  <c r="I74" i="5"/>
  <c r="G74" i="5"/>
  <c r="E74" i="5"/>
  <c r="D55" i="5"/>
  <c r="K72" i="5"/>
  <c r="I72" i="5"/>
  <c r="G72" i="5"/>
  <c r="E72" i="5"/>
  <c r="K65" i="5"/>
  <c r="I65" i="5"/>
  <c r="G65" i="5"/>
  <c r="E65" i="5"/>
  <c r="E66" i="5"/>
  <c r="G66" i="5"/>
  <c r="I66" i="5"/>
  <c r="K66" i="5"/>
  <c r="K59" i="5"/>
  <c r="I59" i="5"/>
  <c r="G59" i="5"/>
  <c r="E59" i="5"/>
  <c r="K73" i="5" l="1"/>
  <c r="I73" i="5"/>
  <c r="G73" i="5"/>
  <c r="E73" i="5"/>
  <c r="K60" i="5" l="1"/>
  <c r="I60" i="5"/>
  <c r="G60" i="5"/>
  <c r="E60" i="5"/>
  <c r="K49" i="5"/>
  <c r="I49" i="5"/>
  <c r="G49" i="5"/>
  <c r="E49" i="5"/>
  <c r="K91" i="5" l="1"/>
  <c r="I91" i="5"/>
  <c r="G91" i="5"/>
  <c r="E91" i="5"/>
  <c r="G23" i="5" l="1"/>
  <c r="K102" i="5"/>
  <c r="K101" i="5"/>
  <c r="K100" i="5"/>
  <c r="K96" i="5"/>
  <c r="K95" i="5" s="1"/>
  <c r="K93" i="5"/>
  <c r="K90" i="5"/>
  <c r="K87" i="5"/>
  <c r="K86" i="5"/>
  <c r="K81" i="5"/>
  <c r="K71" i="5"/>
  <c r="K70" i="5"/>
  <c r="K69" i="5"/>
  <c r="K68" i="5"/>
  <c r="K67" i="5"/>
  <c r="K64" i="5"/>
  <c r="K63" i="5"/>
  <c r="K62" i="5"/>
  <c r="K61" i="5"/>
  <c r="K58" i="5"/>
  <c r="K57" i="5"/>
  <c r="K56" i="5"/>
  <c r="K54" i="5"/>
  <c r="K53" i="5"/>
  <c r="K52" i="5"/>
  <c r="K50" i="5"/>
  <c r="K48" i="5"/>
  <c r="K47" i="5"/>
  <c r="K46" i="5"/>
  <c r="K45" i="5"/>
  <c r="K43" i="5"/>
  <c r="K40" i="5"/>
  <c r="K39" i="5"/>
  <c r="K38" i="5"/>
  <c r="K37" i="5"/>
  <c r="K36" i="5"/>
  <c r="K33" i="5"/>
  <c r="K32" i="5"/>
  <c r="K31" i="5"/>
  <c r="K30" i="5"/>
  <c r="K29" i="5"/>
  <c r="K28" i="5"/>
  <c r="K27" i="5"/>
  <c r="K26" i="5"/>
  <c r="K24" i="5"/>
  <c r="K23" i="5"/>
  <c r="K21" i="5"/>
  <c r="K20" i="5"/>
  <c r="K19" i="5"/>
  <c r="K17" i="5"/>
  <c r="K16" i="5"/>
  <c r="K15" i="5"/>
  <c r="K14" i="5"/>
  <c r="K13" i="5"/>
  <c r="K11" i="5"/>
  <c r="K10" i="5"/>
  <c r="K9" i="5"/>
  <c r="I102" i="5"/>
  <c r="I101" i="5"/>
  <c r="I100" i="5"/>
  <c r="I96" i="5"/>
  <c r="I95" i="5" s="1"/>
  <c r="I93" i="5"/>
  <c r="I90" i="5"/>
  <c r="I87" i="5"/>
  <c r="I86" i="5"/>
  <c r="I81" i="5"/>
  <c r="I71" i="5"/>
  <c r="I70" i="5"/>
  <c r="I69" i="5"/>
  <c r="I68" i="5"/>
  <c r="I67" i="5"/>
  <c r="I64" i="5"/>
  <c r="I63" i="5"/>
  <c r="I62" i="5"/>
  <c r="I61" i="5"/>
  <c r="I58" i="5"/>
  <c r="I57" i="5"/>
  <c r="I56" i="5"/>
  <c r="I54" i="5"/>
  <c r="I53" i="5"/>
  <c r="I52" i="5"/>
  <c r="I50" i="5"/>
  <c r="I48" i="5"/>
  <c r="I47" i="5"/>
  <c r="I46" i="5"/>
  <c r="I45" i="5"/>
  <c r="I43" i="5"/>
  <c r="I40" i="5"/>
  <c r="I39" i="5"/>
  <c r="I38" i="5"/>
  <c r="I37" i="5"/>
  <c r="I36" i="5"/>
  <c r="I33" i="5"/>
  <c r="I32" i="5"/>
  <c r="I31" i="5"/>
  <c r="I30" i="5"/>
  <c r="I29" i="5"/>
  <c r="I28" i="5"/>
  <c r="I27" i="5"/>
  <c r="I26" i="5"/>
  <c r="I24" i="5"/>
  <c r="I23" i="5"/>
  <c r="I21" i="5"/>
  <c r="I20" i="5"/>
  <c r="I19" i="5"/>
  <c r="I17" i="5"/>
  <c r="I16" i="5"/>
  <c r="I15" i="5"/>
  <c r="I14" i="5"/>
  <c r="I13" i="5"/>
  <c r="I11" i="5"/>
  <c r="I10" i="5"/>
  <c r="I9" i="5"/>
  <c r="G9" i="5"/>
  <c r="G10" i="5"/>
  <c r="G11" i="5"/>
  <c r="G13" i="5"/>
  <c r="G14" i="5"/>
  <c r="G15" i="5"/>
  <c r="G16" i="5"/>
  <c r="G17" i="5"/>
  <c r="G19" i="5"/>
  <c r="G20" i="5"/>
  <c r="G21" i="5"/>
  <c r="G24" i="5"/>
  <c r="G26" i="5"/>
  <c r="G27" i="5"/>
  <c r="G28" i="5"/>
  <c r="G29" i="5"/>
  <c r="G30" i="5"/>
  <c r="G31" i="5"/>
  <c r="G32" i="5"/>
  <c r="G33" i="5"/>
  <c r="G36" i="5"/>
  <c r="G37" i="5"/>
  <c r="G38" i="5"/>
  <c r="G39" i="5"/>
  <c r="G40" i="5"/>
  <c r="G43" i="5"/>
  <c r="G45" i="5"/>
  <c r="G46" i="5"/>
  <c r="G47" i="5"/>
  <c r="G48" i="5"/>
  <c r="G50" i="5"/>
  <c r="G52" i="5"/>
  <c r="G53" i="5"/>
  <c r="G54" i="5"/>
  <c r="G56" i="5"/>
  <c r="G57" i="5"/>
  <c r="G58" i="5"/>
  <c r="G61" i="5"/>
  <c r="G62" i="5"/>
  <c r="G63" i="5"/>
  <c r="G64" i="5"/>
  <c r="G67" i="5"/>
  <c r="G68" i="5"/>
  <c r="G69" i="5"/>
  <c r="G70" i="5"/>
  <c r="G71" i="5"/>
  <c r="G81" i="5"/>
  <c r="G86" i="5"/>
  <c r="G87" i="5"/>
  <c r="G90" i="5"/>
  <c r="G93" i="5"/>
  <c r="G96" i="5"/>
  <c r="G95" i="5" s="1"/>
  <c r="G100" i="5"/>
  <c r="G101" i="5"/>
  <c r="G102" i="5"/>
  <c r="J89" i="5"/>
  <c r="J88" i="5" s="1"/>
  <c r="H89" i="5"/>
  <c r="H88" i="5" s="1"/>
  <c r="F89" i="5"/>
  <c r="F88" i="5" s="1"/>
  <c r="D89" i="5"/>
  <c r="D88" i="5" s="1"/>
  <c r="E102" i="5"/>
  <c r="E101" i="5"/>
  <c r="E100" i="5"/>
  <c r="E96" i="5"/>
  <c r="E95" i="5" s="1"/>
  <c r="E93" i="5"/>
  <c r="E90" i="5"/>
  <c r="E87" i="5"/>
  <c r="E86" i="5"/>
  <c r="E81" i="5"/>
  <c r="E71" i="5"/>
  <c r="E70" i="5"/>
  <c r="E69" i="5"/>
  <c r="E68" i="5"/>
  <c r="E67" i="5"/>
  <c r="E64" i="5"/>
  <c r="E63" i="5"/>
  <c r="E62" i="5"/>
  <c r="E61" i="5"/>
  <c r="E58" i="5"/>
  <c r="E57" i="5"/>
  <c r="E56" i="5"/>
  <c r="E54" i="5"/>
  <c r="E53" i="5"/>
  <c r="E52" i="5"/>
  <c r="E50" i="5"/>
  <c r="E48" i="5"/>
  <c r="E47" i="5"/>
  <c r="E46" i="5"/>
  <c r="E45" i="5"/>
  <c r="E43" i="5"/>
  <c r="E40" i="5"/>
  <c r="E39" i="5"/>
  <c r="E38" i="5"/>
  <c r="E37" i="5"/>
  <c r="E36" i="5"/>
  <c r="E33" i="5"/>
  <c r="E32" i="5"/>
  <c r="E31" i="5"/>
  <c r="E30" i="5"/>
  <c r="E29" i="5"/>
  <c r="E28" i="5"/>
  <c r="E27" i="5"/>
  <c r="E26" i="5"/>
  <c r="E24" i="5"/>
  <c r="E23" i="5"/>
  <c r="E21" i="5"/>
  <c r="E20" i="5"/>
  <c r="E19" i="5"/>
  <c r="E17" i="5"/>
  <c r="E16" i="5"/>
  <c r="E15" i="5"/>
  <c r="E14" i="5"/>
  <c r="E13" i="5"/>
  <c r="E11" i="5"/>
  <c r="E10" i="5"/>
  <c r="E9" i="5"/>
  <c r="K89" i="5" l="1"/>
  <c r="I88" i="5"/>
  <c r="G89" i="5"/>
  <c r="I89" i="5"/>
  <c r="J99" i="5"/>
  <c r="J98" i="5" s="1"/>
  <c r="H99" i="5"/>
  <c r="F99" i="5"/>
  <c r="D99" i="5"/>
  <c r="C99" i="5"/>
  <c r="C98" i="5" s="1"/>
  <c r="J92" i="5"/>
  <c r="H92" i="5"/>
  <c r="F92" i="5"/>
  <c r="D92" i="5"/>
  <c r="C92" i="5"/>
  <c r="K88" i="5"/>
  <c r="C89" i="5"/>
  <c r="J85" i="5"/>
  <c r="H85" i="5"/>
  <c r="K85" i="5" s="1"/>
  <c r="F85" i="5"/>
  <c r="D85" i="5"/>
  <c r="C85" i="5"/>
  <c r="J80" i="5"/>
  <c r="H80" i="5"/>
  <c r="H79" i="5" s="1"/>
  <c r="F80" i="5"/>
  <c r="D80" i="5"/>
  <c r="C80" i="5"/>
  <c r="J55" i="5"/>
  <c r="H55" i="5"/>
  <c r="K55" i="5" s="1"/>
  <c r="F55" i="5"/>
  <c r="C55" i="5"/>
  <c r="J51" i="5"/>
  <c r="H51" i="5"/>
  <c r="K51" i="5" s="1"/>
  <c r="F51" i="5"/>
  <c r="D51" i="5"/>
  <c r="C51" i="5"/>
  <c r="J44" i="5"/>
  <c r="H44" i="5"/>
  <c r="F44" i="5"/>
  <c r="D44" i="5"/>
  <c r="C44" i="5"/>
  <c r="J42" i="5"/>
  <c r="H42" i="5"/>
  <c r="F42" i="5"/>
  <c r="D42" i="5"/>
  <c r="C42" i="5"/>
  <c r="J35" i="5"/>
  <c r="J34" i="5" s="1"/>
  <c r="H35" i="5"/>
  <c r="F35" i="5"/>
  <c r="C35" i="5"/>
  <c r="C34" i="5" s="1"/>
  <c r="D79" i="5" l="1"/>
  <c r="F79" i="5"/>
  <c r="F78" i="5" s="1"/>
  <c r="J79" i="5"/>
  <c r="J78" i="5" s="1"/>
  <c r="C79" i="5"/>
  <c r="K92" i="5"/>
  <c r="J41" i="5"/>
  <c r="E55" i="5"/>
  <c r="C41" i="5"/>
  <c r="E44" i="5"/>
  <c r="E89" i="5"/>
  <c r="C88" i="5"/>
  <c r="E88" i="5" s="1"/>
  <c r="E85" i="5"/>
  <c r="K44" i="5"/>
  <c r="I92" i="5"/>
  <c r="H34" i="5"/>
  <c r="K34" i="5" s="1"/>
  <c r="K35" i="5"/>
  <c r="E80" i="5"/>
  <c r="G80" i="5"/>
  <c r="G88" i="5"/>
  <c r="I94" i="5"/>
  <c r="F98" i="5"/>
  <c r="I98" i="5" s="1"/>
  <c r="I99" i="5"/>
  <c r="H41" i="5"/>
  <c r="K42" i="5"/>
  <c r="E51" i="5"/>
  <c r="E92" i="5"/>
  <c r="G92" i="5"/>
  <c r="K94" i="5"/>
  <c r="G99" i="5"/>
  <c r="H98" i="5"/>
  <c r="K98" i="5" s="1"/>
  <c r="K99" i="5"/>
  <c r="I85" i="5"/>
  <c r="G85" i="5"/>
  <c r="K80" i="5"/>
  <c r="I80" i="5"/>
  <c r="I55" i="5"/>
  <c r="G55" i="5"/>
  <c r="I51" i="5"/>
  <c r="G51" i="5"/>
  <c r="I44" i="5"/>
  <c r="G44" i="5"/>
  <c r="F41" i="5"/>
  <c r="I42" i="5"/>
  <c r="G42" i="5"/>
  <c r="F34" i="5"/>
  <c r="I35" i="5"/>
  <c r="G35" i="5"/>
  <c r="D98" i="5"/>
  <c r="E99" i="5"/>
  <c r="D41" i="5"/>
  <c r="E42" i="5"/>
  <c r="D34" i="5"/>
  <c r="E35" i="5"/>
  <c r="J25" i="5"/>
  <c r="H25" i="5"/>
  <c r="F25" i="5"/>
  <c r="D25" i="5"/>
  <c r="C25" i="5"/>
  <c r="J22" i="5"/>
  <c r="H22" i="5"/>
  <c r="F22" i="5"/>
  <c r="D22" i="5"/>
  <c r="C22" i="5"/>
  <c r="J18" i="5"/>
  <c r="H18" i="5"/>
  <c r="F18" i="5"/>
  <c r="D18" i="5"/>
  <c r="C18" i="5"/>
  <c r="J12" i="5"/>
  <c r="H12" i="5"/>
  <c r="F12" i="5"/>
  <c r="D12" i="5"/>
  <c r="C12" i="5"/>
  <c r="J77" i="5" l="1"/>
  <c r="K79" i="5"/>
  <c r="K41" i="5"/>
  <c r="E34" i="5"/>
  <c r="E41" i="5"/>
  <c r="E25" i="5"/>
  <c r="E12" i="5"/>
  <c r="E18" i="5"/>
  <c r="K25" i="5"/>
  <c r="K22" i="5"/>
  <c r="K18" i="5"/>
  <c r="K12" i="5"/>
  <c r="E22" i="5"/>
  <c r="E94" i="5"/>
  <c r="G94" i="5"/>
  <c r="E98" i="5"/>
  <c r="G98" i="5"/>
  <c r="C78" i="5"/>
  <c r="C77" i="5" s="1"/>
  <c r="F77" i="5"/>
  <c r="H78" i="5"/>
  <c r="I78" i="5" s="1"/>
  <c r="I79" i="5"/>
  <c r="G79" i="5"/>
  <c r="I41" i="5"/>
  <c r="G41" i="5"/>
  <c r="I34" i="5"/>
  <c r="G34" i="5"/>
  <c r="I25" i="5"/>
  <c r="G25" i="5"/>
  <c r="I22" i="5"/>
  <c r="G22" i="5"/>
  <c r="I18" i="5"/>
  <c r="G18" i="5"/>
  <c r="G12" i="5"/>
  <c r="I12" i="5"/>
  <c r="E79" i="5"/>
  <c r="D78" i="5"/>
  <c r="J8" i="5"/>
  <c r="H8" i="5"/>
  <c r="H7" i="5" s="1"/>
  <c r="F8" i="5"/>
  <c r="F7" i="5" s="1"/>
  <c r="D8" i="5"/>
  <c r="D7" i="5" s="1"/>
  <c r="C8" i="5"/>
  <c r="C7" i="5" s="1"/>
  <c r="E7" i="5" l="1"/>
  <c r="C6" i="5"/>
  <c r="J7" i="5"/>
  <c r="K7" i="5" s="1"/>
  <c r="I7" i="5"/>
  <c r="G7" i="5"/>
  <c r="E8" i="5"/>
  <c r="K8" i="5"/>
  <c r="H77" i="5"/>
  <c r="I77" i="5" s="1"/>
  <c r="K78" i="5"/>
  <c r="G78" i="5"/>
  <c r="E78" i="5"/>
  <c r="G8" i="5"/>
  <c r="I8" i="5"/>
  <c r="D77" i="5"/>
  <c r="J6" i="5" l="1"/>
  <c r="K77" i="5"/>
  <c r="H6" i="5"/>
  <c r="E77" i="5"/>
  <c r="G77" i="5"/>
  <c r="F6" i="5"/>
  <c r="D6" i="5"/>
  <c r="K6" i="5" l="1"/>
  <c r="E6" i="5"/>
  <c r="G6" i="5"/>
  <c r="I6" i="5"/>
</calcChain>
</file>

<file path=xl/sharedStrings.xml><?xml version="1.0" encoding="utf-8"?>
<sst xmlns="http://schemas.openxmlformats.org/spreadsheetml/2006/main" count="212" uniqueCount="189">
  <si>
    <t>2019 год</t>
  </si>
  <si>
    <t>Единый налог на вмененный доход для отдельных видов деятельности</t>
  </si>
  <si>
    <t>Единый сельскохозяйственный налог</t>
  </si>
  <si>
    <t>Прогноз</t>
  </si>
  <si>
    <t>2020 год</t>
  </si>
  <si>
    <t>Оценка                                                                                                       2018 год</t>
  </si>
  <si>
    <t>2021 год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</si>
  <si>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</si>
  <si>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</si>
  <si>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</si>
  <si>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</si>
  <si>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</si>
  <si>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</si>
  <si>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</si>
  <si>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</si>
  <si>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182 1 05 02010 02 0000 110</t>
  </si>
  <si>
    <t>182 1 05 03010 01 0000 110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</si>
  <si>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</si>
  <si>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</si>
  <si>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</si>
  <si>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</si>
  <si>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</si>
  <si>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</si>
  <si>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</si>
  <si>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</si>
  <si>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005 1 11 05013 05 0000 120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</si>
  <si>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</si>
  <si>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005 1 11 05013 10 0000 120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</si>
  <si>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</si>
  <si>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</si>
  <si>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</si>
  <si>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042 1 11 05025 05 0000 120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</si>
  <si>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</si>
  <si>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</si>
  <si>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</si>
  <si>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042 1 11 09045 05 0000 120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</si>
  <si>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</si>
  <si>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</si>
  <si>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</si>
  <si>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</si>
  <si>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сбросы загрязняющих веществ в водные объекты</t>
  </si>
  <si>
    <t>048 1 12 01041 01 0000 120</t>
  </si>
  <si>
    <t>Плата за размещение отходов производства</t>
  </si>
  <si>
    <t>048 1 12 01042 01 0000 120</t>
  </si>
  <si>
    <t>Плата за размещение твердых коммунальных отходов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</si>
  <si>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</si>
  <si>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</si>
  <si>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034 1 13 01995 05 0000 130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</si>
  <si>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</si>
  <si>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</si>
  <si>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</si>
  <si>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</si>
  <si>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005 1 14 06013 05 0000 430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</si>
  <si>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</si>
  <si>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</si>
  <si>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</si>
  <si>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034 1 16 23051 05 0000 140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</si>
  <si>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</si>
  <si>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048 1 16 25050 01 0000 140</t>
  </si>
  <si>
    <t>Денежные взыскания (штрафы) за нарушение законодательства в области охраны окружающей среды</t>
  </si>
  <si>
    <t>188 1 16 30030 01 0000 140</t>
  </si>
  <si>
    <t>Прочие денежные взыскания (штрафы) за правонарушения в области дорожного движения</t>
  </si>
  <si>
    <t>012 1 16 33050 05 0000 140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</si>
  <si>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</si>
  <si>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034 1 16 33050 05 0000 140</t>
  </si>
  <si>
    <t>161 1 16 33050 05 0000 140</t>
  </si>
  <si>
    <t>188 1 16 43000 01 0000 140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</si>
  <si>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</si>
  <si>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>034 1 16 90050 05 0000 140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</si>
  <si>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</si>
  <si>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042 1 16 90050 05 0000 140</t>
  </si>
  <si>
    <t>076 1 16 90050 05 0000 140</t>
  </si>
  <si>
    <t>188 1 16 90050 05 0000 140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</si>
  <si>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</si>
  <si>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</si>
  <si>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034 2 19 60010 05 0000 151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</si>
  <si>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</si>
  <si>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042 2 19 60010 05 0000 151</t>
  </si>
  <si>
    <t>046 2 19 60010 05 0000 151</t>
  </si>
  <si>
    <t>Код бюджетной классификации Российской Федерации</t>
  </si>
  <si>
    <t>Наименование статьи дохода</t>
  </si>
  <si>
    <t>ВСЕГО ДОХОДОВ</t>
  </si>
  <si>
    <t>сумма,                                                             тыс. руб.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</si>
  <si>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</si>
  <si>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</si>
  <si>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</si>
  <si>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</si>
  <si>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</si>
  <si>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</si>
  <si>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</si>
  <si>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</si>
  <si>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</si>
  <si>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</si>
  <si>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</si>
  <si>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</si>
  <si>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034 111 05035 05 0000 120</t>
  </si>
  <si>
    <t>042 111 05075 05 0000 120</t>
  </si>
  <si>
    <t>000 1 12 00000 00 0000 000</t>
  </si>
  <si>
    <t>Платежи при пользовании природными ресурсами</t>
  </si>
  <si>
    <t>048 1 12 01000 01 0000 120</t>
  </si>
  <si>
    <t>Плата за негативное воздействие на окружающую среду</t>
  </si>
  <si>
    <t>000 113 00000 00 0000 000</t>
  </si>
  <si>
    <t>000 1 13 01000 00 0000 130</t>
  </si>
  <si>
    <t xml:space="preserve">Доходы от оказания платных услуг (работ) 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</si>
  <si>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</si>
  <si>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</si>
  <si>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</si>
  <si>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</si>
  <si>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040 113 02995 05 0000 130</t>
  </si>
  <si>
    <t>046 113 02995 05 0000 130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</si>
  <si>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</si>
  <si>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</si>
  <si>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</si>
  <si>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</si>
  <si>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</si>
  <si>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</si>
  <si>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</si>
  <si>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</si>
  <si>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</si>
  <si>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</si>
  <si>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034 2 02 29999 05 0000 151</t>
  </si>
  <si>
    <t>Субсидии местным бюджетам на организацию в границах поселения электро-, тепло-, газо- и водоснабжения населения, водоотведения в части подготовки объектов коммунальной инфраструктуры к осенне-зимнему периоду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</si>
  <si>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</si>
  <si>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</si>
  <si>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>Иные межбюджетные трансферты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</si>
  <si>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</si>
  <si>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</si>
  <si>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</si>
  <si>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</si>
  <si>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</si>
  <si>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</si>
  <si>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</si>
  <si>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</si>
  <si>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034 1 08 07150 01 0000 110</t>
  </si>
  <si>
    <t>Государственная пошлина за выдачу разрешения на установку рекламной конструкции</t>
  </si>
  <si>
    <t>Государственная пошлина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</si>
  <si>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</si>
  <si>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</si>
  <si>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042 113 02995 05 0000 130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</si>
  <si>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</si>
  <si>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</si>
  <si>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034 1 14 02053 05 0000 410</t>
  </si>
  <si>
    <t>048 1 16 35030 05 0000 140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</si>
  <si>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</si>
  <si>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</si>
  <si>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</si>
  <si>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034 2 02 20077 05 0000 151</t>
  </si>
  <si>
    <t>Субсидии местным бюджетам на софинансирование капитальных вложений в объекты муниципальной собственности в рамках подпрограммы 1 "Развитие сети автомобильных дорог местного значения, улично-дорожной сети и дорожных сооружений" государственной программы Ненецкого автономного округа "Развитие транспортной системы  Ненецкого автономного округа"</t>
  </si>
  <si>
    <t>Субсидии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</si>
  <si>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</si>
  <si>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 Федерации и организациями остатков субсидий, субвенций и иных межбюджетных трансфертов, имеющих целевое назначение, прошлых лет </t>
  </si>
  <si>
    <t>000 2 18 00000 05 0000 151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</si>
  <si>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</si>
  <si>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034 2 18 60010 05 0000 151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</si>
  <si>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</si>
  <si>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темп роста (снижения)                         к прогнозу                                                              2020 года,                                                      %</t>
  </si>
  <si>
    <t>Доходы от оказания платных услуг и компенсации затрат государства</t>
  </si>
  <si>
    <t>034 2 02 35120 05 0000 151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</si>
  <si>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</si>
  <si>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Исполнение за 2018 год,                                                                                                   тыс. руб.</t>
  </si>
  <si>
    <t>темп роста (снижения)                                                               к 2018 году,                                                      %</t>
  </si>
  <si>
    <t>темп роста (снижения)                  к оценке                                                              2019 года,                                                      %</t>
  </si>
  <si>
    <t>2022 год</t>
  </si>
  <si>
    <t>темп роста (снижения)                         к прогнозу                                                              2021 года,                                                      %</t>
  </si>
  <si>
    <t>019 113 02995 05 0000 130</t>
  </si>
  <si>
    <t>000 2 02 29999 05 0000 151</t>
  </si>
  <si>
    <t>000 2 02 20000 00 0000 151</t>
  </si>
  <si>
    <t>000 2 02 30000 00 0000 151</t>
  </si>
  <si>
    <t>000 2 02 30024 05 0000 151</t>
  </si>
  <si>
    <t>000 2 02 40000 00 0000 151</t>
  </si>
  <si>
    <t>046 2 02 40014 05 0000 151</t>
  </si>
  <si>
    <t>034 2 02 30024 05 0000 151</t>
  </si>
  <si>
    <t>048 1 16 25060 01 0000 140</t>
  </si>
  <si>
    <t xml:space="preserve">Денежные взыскания (штрафы) за нарушение земельного законодательства </t>
  </si>
  <si>
    <t>019 1 16 25050 01 0000 140</t>
  </si>
  <si>
    <t>019 1 16 35030 05 0000 140</t>
  </si>
  <si>
    <t>415 1 16 90050 05 0000 140</t>
  </si>
  <si>
    <t>000 1 17 00000 00 0000 000</t>
  </si>
  <si>
    <t>034 1 17 05050 05 0000 180</t>
  </si>
  <si>
    <t>040 1 17 05050 05 0000 180</t>
  </si>
  <si>
    <t>042 1 17 05050 05 0000 180</t>
  </si>
  <si>
    <t>Прочие неналоговые доходы</t>
  </si>
  <si>
    <t>Прочие неналоговые доходы бюджетов муниципальных районов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</si>
  <si>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</si>
  <si>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034 2 02 25243 05 0000 151</t>
  </si>
  <si>
    <t>040 2 18 60010 05 0000 151</t>
  </si>
  <si>
    <t>Субсидии местным бюджетам на софинансирование капитальных вложений в объекты муниципальной собственности в рамках подпрограммы 5 "Обеспечение населения Ненецкого автономного округа чистой водой" государственной программы Ненецкого автономного округа "Модернизация жилищно-коммунального хозяйства Ненецкого автономного округа"</t>
  </si>
  <si>
    <t>Субсидии местным бюджетам на софинансирование капитальных вложений в объекты муниципальной собственности в рамках подпрограммы 6 "Развитие энергетического комплекса в Ненецком автономном округе" государственной программы Ненецкого автономного округа "Модернизация жилищно-коммунального хозяйства Ненецкого автономного округа"</t>
  </si>
  <si>
    <t>Сведения о доходах районного бюджета по видам доходов на 2020 год и плановый период 2021-2022 годов в сравнении с ожидаемым исполнением за 2019 год и отчетом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</si>
</sst>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_р_._-;\-* #,##0.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2" fillId="0" borderId="0" xfId="0" applyFont="1"/>
    <xf numFmtId="0" fontId="6" fillId="0" borderId="0" xfId="0" applyFont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0" fontId="6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3" fillId="2" borderId="8" xfId="1" applyNumberFormat="1" applyFont="1" applyFill="1" applyBorder="1" applyAlignment="1" applyProtection="1">
      <alignment vertical="center" wrapText="1"/>
    </xf>
    <xf numFmtId="0" fontId="3" fillId="2" borderId="2" xfId="1" applyNumberFormat="1" applyFont="1" applyFill="1" applyBorder="1" applyAlignment="1" applyProtection="1">
      <alignment vertical="center" wrapText="1"/>
    </xf>
    <xf numFmtId="0" fontId="3" fillId="2" borderId="2" xfId="1" applyNumberFormat="1" applyFont="1" applyFill="1" applyBorder="1" applyAlignment="1" applyProtection="1">
      <alignment horizontal="left" wrapText="1"/>
    </xf>
    <xf numFmtId="164" fontId="3" fillId="2" borderId="2" xfId="0" applyNumberFormat="1" applyFont="1" applyFill="1" applyBorder="1" applyAlignment="1" applyProtection="1">
      <alignment horizontal="left" wrapText="1"/>
      <protection locked="0"/>
    </xf>
    <xf numFmtId="0" fontId="6" fillId="2" borderId="1" xfId="2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left" wrapText="1"/>
    </xf>
    <xf numFmtId="0" fontId="6" fillId="2" borderId="1" xfId="2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3" fillId="2" borderId="1" xfId="2" applyFont="1" applyFill="1" applyBorder="1" applyAlignment="1">
      <alignment wrapText="1"/>
    </xf>
    <xf numFmtId="0" fontId="6" fillId="2" borderId="1" xfId="0" applyFont="1" applyFill="1" applyBorder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left" wrapText="1"/>
    </xf>
    <xf numFmtId="0" fontId="7" fillId="2" borderId="0" xfId="0" applyFont="1" applyFill="1" applyAlignment="1">
      <alignment horizontal="center" wrapText="1"/>
    </xf>
    <xf numFmtId="165" fontId="6" fillId="2" borderId="1" xfId="0" applyNumberFormat="1" applyFont="1" applyFill="1" applyBorder="1"/>
    <xf numFmtId="165" fontId="3" fillId="2" borderId="1" xfId="0" applyNumberFormat="1" applyFont="1" applyFill="1" applyBorder="1"/>
    <xf numFmtId="0" fontId="1" fillId="2" borderId="0" xfId="0" applyFont="1" applyFill="1"/>
    <xf numFmtId="0" fontId="6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abSelected="1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77" sqref="F77"/>
    </sheetView>
  </sheetViews>
  <sheetFormatPr defaultColWidth="9.109375" defaultRowHeight="13.8" x14ac:dyDescent="0.25"/>
  <cols>
    <col min="1" max="1" width="28.5546875" style="3" customWidth="1"/>
    <col min="2" max="2" width="44.44140625" style="3" customWidth="1"/>
    <col min="3" max="3" width="14.88671875" style="31" customWidth="1"/>
    <col min="4" max="11" width="14.6640625" style="31" customWidth="1"/>
    <col min="12" max="16384" width="9.109375" style="1"/>
  </cols>
  <sheetData>
    <row r="1" spans="1:13" ht="30" customHeight="1" x14ac:dyDescent="0.25">
      <c r="A1" s="41" t="s">
        <v>188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3" ht="12" customHeight="1" x14ac:dyDescent="0.3">
      <c r="A2" s="4"/>
      <c r="B2" s="4"/>
      <c r="C2" s="28"/>
      <c r="D2" s="28"/>
      <c r="E2" s="28"/>
      <c r="F2" s="28"/>
      <c r="G2" s="28"/>
      <c r="H2" s="28"/>
      <c r="I2" s="28"/>
      <c r="J2" s="28"/>
    </row>
    <row r="3" spans="1:13" ht="15" customHeight="1" x14ac:dyDescent="0.25">
      <c r="A3" s="45" t="s">
        <v>79</v>
      </c>
      <c r="B3" s="45" t="s">
        <v>80</v>
      </c>
      <c r="C3" s="42" t="s">
        <v>159</v>
      </c>
      <c r="D3" s="39" t="s">
        <v>5</v>
      </c>
      <c r="E3" s="40"/>
      <c r="F3" s="36" t="s">
        <v>3</v>
      </c>
      <c r="G3" s="37"/>
      <c r="H3" s="37"/>
      <c r="I3" s="37"/>
      <c r="J3" s="37"/>
      <c r="K3" s="38"/>
    </row>
    <row r="4" spans="1:13" ht="15" customHeight="1" x14ac:dyDescent="0.25">
      <c r="A4" s="45"/>
      <c r="B4" s="45"/>
      <c r="C4" s="43"/>
      <c r="D4" s="39" t="s">
        <v>0</v>
      </c>
      <c r="E4" s="40"/>
      <c r="F4" s="34" t="s">
        <v>4</v>
      </c>
      <c r="G4" s="35"/>
      <c r="H4" s="34" t="s">
        <v>6</v>
      </c>
      <c r="I4" s="35"/>
      <c r="J4" s="34" t="s">
        <v>162</v>
      </c>
      <c r="K4" s="35"/>
    </row>
    <row r="5" spans="1:13" ht="79.5" customHeight="1" x14ac:dyDescent="0.25">
      <c r="A5" s="45"/>
      <c r="B5" s="45"/>
      <c r="C5" s="44"/>
      <c r="D5" s="33" t="s">
        <v>82</v>
      </c>
      <c r="E5" s="33" t="s">
        <v>160</v>
      </c>
      <c r="F5" s="33" t="s">
        <v>82</v>
      </c>
      <c r="G5" s="33" t="s">
        <v>161</v>
      </c>
      <c r="H5" s="33" t="s">
        <v>82</v>
      </c>
      <c r="I5" s="33" t="s">
        <v>155</v>
      </c>
      <c r="J5" s="33" t="s">
        <v>82</v>
      </c>
      <c r="K5" s="33" t="s">
        <v>163</v>
      </c>
      <c r="L5" s="2"/>
      <c r="M5" s="2"/>
    </row>
    <row r="6" spans="1:13" s="5" customFormat="1" x14ac:dyDescent="0.25">
      <c r="A6" s="7" t="s">
        <v>83</v>
      </c>
      <c r="B6" s="8" t="s">
        <v>81</v>
      </c>
      <c r="C6" s="29">
        <f>C7+C77</f>
        <v>833030</v>
      </c>
      <c r="D6" s="29">
        <f>D7+D77</f>
        <v>956431.09999999986</v>
      </c>
      <c r="E6" s="29">
        <f>IF(C6=0,0,D6/C6*100)</f>
        <v>114.81352412278068</v>
      </c>
      <c r="F6" s="29">
        <f>F7+F77</f>
        <v>1147290.9999999998</v>
      </c>
      <c r="G6" s="29">
        <f>IF(D6=0,0,F6/D6*100)</f>
        <v>119.95542595802249</v>
      </c>
      <c r="H6" s="29">
        <f>H7+H77</f>
        <v>882163.60000000009</v>
      </c>
      <c r="I6" s="29">
        <f>IF(F6=0,0,H6/F6*100)</f>
        <v>76.891006728022816</v>
      </c>
      <c r="J6" s="29">
        <f>J7+J77</f>
        <v>900239.39999999991</v>
      </c>
      <c r="K6" s="29">
        <f>IF(H6=0,0,J6/H6*100)</f>
        <v>102.04903036126176</v>
      </c>
    </row>
    <row r="7" spans="1:13" s="5" customFormat="1" x14ac:dyDescent="0.25">
      <c r="A7" s="7" t="s">
        <v>84</v>
      </c>
      <c r="B7" s="9" t="s">
        <v>85</v>
      </c>
      <c r="C7" s="29">
        <f>C8+C12+C18+C22+C25+C34+C41+C51+C55+C73</f>
        <v>812812.4</v>
      </c>
      <c r="D7" s="29">
        <f>D8+D12+D18+D22+D25+D34+D41+D51+D55+D73</f>
        <v>787352.89999999991</v>
      </c>
      <c r="E7" s="29">
        <f t="shared" ref="E7:E68" si="0">IF(C7=0,0,D7/C7*100)</f>
        <v>96.867727411638882</v>
      </c>
      <c r="F7" s="29">
        <f>F8+F12+F18+F22+F25+F34+F41+F51+F55+F73</f>
        <v>1084015.5999999999</v>
      </c>
      <c r="G7" s="29">
        <f t="shared" ref="G7:K69" si="1">IF(D7=0,0,F7/D7*100)</f>
        <v>137.67849207134438</v>
      </c>
      <c r="H7" s="29">
        <f>H8+H12+H18+H22+H25+H34+H41+H51+H55+H73</f>
        <v>821203.3</v>
      </c>
      <c r="I7" s="29">
        <f t="shared" si="1"/>
        <v>75.755671781845223</v>
      </c>
      <c r="J7" s="29">
        <f>J8+J12+J18+J22+J25+J34+J41+J51+J55+J73</f>
        <v>836388.79999999993</v>
      </c>
      <c r="K7" s="29">
        <f t="shared" si="1"/>
        <v>101.84917668986473</v>
      </c>
    </row>
    <row r="8" spans="1:13" s="5" customFormat="1" x14ac:dyDescent="0.25">
      <c r="A8" s="7" t="s">
        <v>86</v>
      </c>
      <c r="B8" s="9" t="s">
        <v>87</v>
      </c>
      <c r="C8" s="29">
        <f>SUM(C9:C11)</f>
        <v>648966.80000000005</v>
      </c>
      <c r="D8" s="29">
        <f>SUM(D9:D11)</f>
        <v>655456.5</v>
      </c>
      <c r="E8" s="29">
        <f t="shared" si="0"/>
        <v>101.00000493091478</v>
      </c>
      <c r="F8" s="29">
        <f>SUM(F9:F11)</f>
        <v>675120.2</v>
      </c>
      <c r="G8" s="29">
        <f t="shared" si="1"/>
        <v>103.00000076282711</v>
      </c>
      <c r="H8" s="29">
        <f>SUM(H9:H11)</f>
        <v>695373.8</v>
      </c>
      <c r="I8" s="29">
        <f t="shared" si="1"/>
        <v>102.99999911126937</v>
      </c>
      <c r="J8" s="29">
        <f>SUM(J9:J11)</f>
        <v>709281.3</v>
      </c>
      <c r="K8" s="29">
        <f t="shared" si="1"/>
        <v>102.00000345138112</v>
      </c>
    </row>
    <row r="9" spans="1:13" ht="91.5" customHeight="1" x14ac:dyDescent="0.25">
      <c r="A9" s="10" t="s">
        <v>7</v>
      </c>
      <c r="B9" s="11" t="s">
        <v>8</v>
      </c>
      <c r="C9" s="30">
        <v>648614</v>
      </c>
      <c r="D9" s="30">
        <v>654998</v>
      </c>
      <c r="E9" s="30">
        <f t="shared" si="0"/>
        <v>100.98425257549175</v>
      </c>
      <c r="F9" s="30">
        <v>675120.2</v>
      </c>
      <c r="G9" s="30">
        <f t="shared" si="1"/>
        <v>103.07210098351445</v>
      </c>
      <c r="H9" s="30">
        <v>695373.8</v>
      </c>
      <c r="I9" s="30">
        <f t="shared" si="1"/>
        <v>102.99999911126937</v>
      </c>
      <c r="J9" s="30">
        <v>709281.3</v>
      </c>
      <c r="K9" s="30">
        <f t="shared" si="1"/>
        <v>102.00000345138112</v>
      </c>
    </row>
    <row r="10" spans="1:13" ht="124.2" x14ac:dyDescent="0.25">
      <c r="A10" s="10" t="s">
        <v>9</v>
      </c>
      <c r="B10" s="11" t="s">
        <v>10</v>
      </c>
      <c r="C10" s="30">
        <v>49.5</v>
      </c>
      <c r="D10" s="30">
        <v>86.9</v>
      </c>
      <c r="E10" s="30">
        <f t="shared" si="0"/>
        <v>175.55555555555557</v>
      </c>
      <c r="F10" s="30">
        <v>0</v>
      </c>
      <c r="G10" s="30">
        <f t="shared" si="1"/>
        <v>0</v>
      </c>
      <c r="H10" s="30">
        <v>0</v>
      </c>
      <c r="I10" s="30">
        <f t="shared" si="1"/>
        <v>0</v>
      </c>
      <c r="J10" s="30">
        <v>0</v>
      </c>
      <c r="K10" s="30">
        <f t="shared" si="1"/>
        <v>0</v>
      </c>
    </row>
    <row r="11" spans="1:13" ht="55.2" x14ac:dyDescent="0.25">
      <c r="A11" s="10" t="s">
        <v>11</v>
      </c>
      <c r="B11" s="11" t="s">
        <v>12</v>
      </c>
      <c r="C11" s="30">
        <v>303.3</v>
      </c>
      <c r="D11" s="30">
        <v>371.6</v>
      </c>
      <c r="E11" s="30">
        <f t="shared" si="0"/>
        <v>122.51895812726674</v>
      </c>
      <c r="F11" s="30">
        <v>0</v>
      </c>
      <c r="G11" s="30">
        <f t="shared" si="1"/>
        <v>0</v>
      </c>
      <c r="H11" s="30">
        <v>0</v>
      </c>
      <c r="I11" s="30">
        <f t="shared" si="1"/>
        <v>0</v>
      </c>
      <c r="J11" s="30">
        <v>0</v>
      </c>
      <c r="K11" s="30">
        <f t="shared" si="1"/>
        <v>0</v>
      </c>
    </row>
    <row r="12" spans="1:13" s="6" customFormat="1" x14ac:dyDescent="0.25">
      <c r="A12" s="7" t="s">
        <v>88</v>
      </c>
      <c r="B12" s="8" t="s">
        <v>89</v>
      </c>
      <c r="C12" s="29">
        <f>SUM(C13:C17)</f>
        <v>27458.999999999996</v>
      </c>
      <c r="D12" s="29">
        <f>SUM(D13:D17)</f>
        <v>45035.7</v>
      </c>
      <c r="E12" s="29">
        <f t="shared" si="0"/>
        <v>164.01070687206379</v>
      </c>
      <c r="F12" s="29">
        <f>SUM(F13:F17)</f>
        <v>41315.5</v>
      </c>
      <c r="G12" s="29">
        <f t="shared" si="1"/>
        <v>91.739442264692244</v>
      </c>
      <c r="H12" s="29">
        <f>SUM(H13:H17)</f>
        <v>34772.5</v>
      </c>
      <c r="I12" s="29">
        <f t="shared" si="1"/>
        <v>84.16332853287507</v>
      </c>
      <c r="J12" s="29">
        <f>SUM(J13:J17)</f>
        <v>32776.5</v>
      </c>
      <c r="K12" s="29">
        <f t="shared" si="1"/>
        <v>94.2598317636063</v>
      </c>
    </row>
    <row r="13" spans="1:13" ht="41.4" x14ac:dyDescent="0.25">
      <c r="A13" s="10" t="s">
        <v>13</v>
      </c>
      <c r="B13" s="11" t="s">
        <v>14</v>
      </c>
      <c r="C13" s="30">
        <v>7</v>
      </c>
      <c r="D13" s="30">
        <v>15</v>
      </c>
      <c r="E13" s="30">
        <f t="shared" si="0"/>
        <v>214.28571428571428</v>
      </c>
      <c r="F13" s="30">
        <v>5</v>
      </c>
      <c r="G13" s="30">
        <f t="shared" si="1"/>
        <v>33.333333333333329</v>
      </c>
      <c r="H13" s="30">
        <v>6</v>
      </c>
      <c r="I13" s="30">
        <f t="shared" si="1"/>
        <v>120</v>
      </c>
      <c r="J13" s="30">
        <v>7</v>
      </c>
      <c r="K13" s="30">
        <f t="shared" si="1"/>
        <v>116.66666666666667</v>
      </c>
    </row>
    <row r="14" spans="1:13" ht="27.6" x14ac:dyDescent="0.25">
      <c r="A14" s="10" t="s">
        <v>15</v>
      </c>
      <c r="B14" s="11" t="s">
        <v>1</v>
      </c>
      <c r="C14" s="30">
        <v>10442.700000000001</v>
      </c>
      <c r="D14" s="30">
        <v>8184.5</v>
      </c>
      <c r="E14" s="30">
        <f t="shared" si="0"/>
        <v>78.375324389286291</v>
      </c>
      <c r="F14" s="30">
        <v>8541</v>
      </c>
      <c r="G14" s="30">
        <f t="shared" si="1"/>
        <v>104.35579448958396</v>
      </c>
      <c r="H14" s="30">
        <v>1997</v>
      </c>
      <c r="I14" s="30">
        <f t="shared" si="1"/>
        <v>23.381337079967217</v>
      </c>
      <c r="J14" s="30">
        <v>0</v>
      </c>
      <c r="K14" s="30">
        <f t="shared" si="1"/>
        <v>0</v>
      </c>
    </row>
    <row r="15" spans="1:13" ht="41.4" x14ac:dyDescent="0.25">
      <c r="A15" s="10" t="s">
        <v>129</v>
      </c>
      <c r="B15" s="12" t="s">
        <v>130</v>
      </c>
      <c r="C15" s="30">
        <v>1.4</v>
      </c>
      <c r="D15" s="30">
        <v>-1.4</v>
      </c>
      <c r="E15" s="30">
        <f t="shared" si="0"/>
        <v>-100</v>
      </c>
      <c r="F15" s="30">
        <v>0</v>
      </c>
      <c r="G15" s="30">
        <f t="shared" si="1"/>
        <v>0</v>
      </c>
      <c r="H15" s="30">
        <v>0</v>
      </c>
      <c r="I15" s="30">
        <f t="shared" si="1"/>
        <v>0</v>
      </c>
      <c r="J15" s="30">
        <v>0</v>
      </c>
      <c r="K15" s="30">
        <f t="shared" si="1"/>
        <v>0</v>
      </c>
    </row>
    <row r="16" spans="1:13" x14ac:dyDescent="0.25">
      <c r="A16" s="10" t="s">
        <v>16</v>
      </c>
      <c r="B16" s="11" t="s">
        <v>2</v>
      </c>
      <c r="C16" s="30">
        <v>16794.099999999999</v>
      </c>
      <c r="D16" s="30">
        <v>36478</v>
      </c>
      <c r="E16" s="30">
        <f t="shared" si="0"/>
        <v>217.20723349271475</v>
      </c>
      <c r="F16" s="30">
        <v>32424.5</v>
      </c>
      <c r="G16" s="30">
        <f t="shared" si="1"/>
        <v>88.887822797302491</v>
      </c>
      <c r="H16" s="30">
        <v>32424.5</v>
      </c>
      <c r="I16" s="30">
        <f t="shared" si="1"/>
        <v>100</v>
      </c>
      <c r="J16" s="30">
        <v>32424.5</v>
      </c>
      <c r="K16" s="30">
        <f t="shared" si="1"/>
        <v>100</v>
      </c>
    </row>
    <row r="17" spans="1:11" ht="55.2" x14ac:dyDescent="0.25">
      <c r="A17" s="10" t="s">
        <v>17</v>
      </c>
      <c r="B17" s="11" t="s">
        <v>18</v>
      </c>
      <c r="C17" s="30">
        <v>213.8</v>
      </c>
      <c r="D17" s="30">
        <v>359.6</v>
      </c>
      <c r="E17" s="30">
        <f t="shared" si="0"/>
        <v>168.19457436856874</v>
      </c>
      <c r="F17" s="30">
        <v>345</v>
      </c>
      <c r="G17" s="30">
        <f t="shared" si="1"/>
        <v>95.939933259176854</v>
      </c>
      <c r="H17" s="30">
        <v>345</v>
      </c>
      <c r="I17" s="30">
        <f t="shared" si="1"/>
        <v>100</v>
      </c>
      <c r="J17" s="30">
        <v>345</v>
      </c>
      <c r="K17" s="30">
        <f t="shared" si="1"/>
        <v>100</v>
      </c>
    </row>
    <row r="18" spans="1:11" s="5" customFormat="1" x14ac:dyDescent="0.25">
      <c r="A18" s="7" t="s">
        <v>90</v>
      </c>
      <c r="B18" s="8" t="s">
        <v>91</v>
      </c>
      <c r="C18" s="29">
        <f>SUM(C19:C21)</f>
        <v>299.50000000000006</v>
      </c>
      <c r="D18" s="29">
        <f>SUM(D19:D21)</f>
        <v>294.10000000000002</v>
      </c>
      <c r="E18" s="29">
        <f t="shared" si="0"/>
        <v>98.196994991652744</v>
      </c>
      <c r="F18" s="29">
        <f>SUM(F19:F21)</f>
        <v>288.5</v>
      </c>
      <c r="G18" s="29">
        <f t="shared" si="1"/>
        <v>98.095885753145183</v>
      </c>
      <c r="H18" s="29">
        <f>SUM(H19:H21)</f>
        <v>288.5</v>
      </c>
      <c r="I18" s="29">
        <f t="shared" si="1"/>
        <v>100</v>
      </c>
      <c r="J18" s="29">
        <f>SUM(J19:J21)</f>
        <v>288.5</v>
      </c>
      <c r="K18" s="29">
        <f t="shared" si="1"/>
        <v>100</v>
      </c>
    </row>
    <row r="19" spans="1:11" ht="55.2" x14ac:dyDescent="0.25">
      <c r="A19" s="10" t="s">
        <v>131</v>
      </c>
      <c r="B19" s="12" t="s">
        <v>132</v>
      </c>
      <c r="C19" s="30">
        <v>3.3</v>
      </c>
      <c r="D19" s="30">
        <v>1.8</v>
      </c>
      <c r="E19" s="30">
        <f t="shared" si="0"/>
        <v>54.545454545454554</v>
      </c>
      <c r="F19" s="30">
        <v>0</v>
      </c>
      <c r="G19" s="30">
        <f t="shared" si="1"/>
        <v>0</v>
      </c>
      <c r="H19" s="30">
        <v>0</v>
      </c>
      <c r="I19" s="30">
        <f t="shared" si="1"/>
        <v>0</v>
      </c>
      <c r="J19" s="30">
        <v>0</v>
      </c>
      <c r="K19" s="30">
        <f t="shared" si="1"/>
        <v>0</v>
      </c>
    </row>
    <row r="20" spans="1:11" ht="41.4" x14ac:dyDescent="0.25">
      <c r="A20" s="10" t="s">
        <v>19</v>
      </c>
      <c r="B20" s="11" t="s">
        <v>20</v>
      </c>
      <c r="C20" s="30">
        <v>296.10000000000002</v>
      </c>
      <c r="D20" s="30">
        <v>288.5</v>
      </c>
      <c r="E20" s="30">
        <f t="shared" si="0"/>
        <v>97.433299560959128</v>
      </c>
      <c r="F20" s="30">
        <v>288.5</v>
      </c>
      <c r="G20" s="30">
        <f t="shared" si="1"/>
        <v>100</v>
      </c>
      <c r="H20" s="30">
        <v>288.5</v>
      </c>
      <c r="I20" s="30">
        <f t="shared" si="1"/>
        <v>100</v>
      </c>
      <c r="J20" s="30">
        <v>288.5</v>
      </c>
      <c r="K20" s="30">
        <f t="shared" si="1"/>
        <v>100</v>
      </c>
    </row>
    <row r="21" spans="1:11" ht="41.4" x14ac:dyDescent="0.25">
      <c r="A21" s="10" t="s">
        <v>21</v>
      </c>
      <c r="B21" s="11" t="s">
        <v>22</v>
      </c>
      <c r="C21" s="30">
        <v>0.1</v>
      </c>
      <c r="D21" s="30">
        <v>3.8</v>
      </c>
      <c r="E21" s="30">
        <f t="shared" si="0"/>
        <v>3799.9999999999991</v>
      </c>
      <c r="F21" s="30">
        <v>0</v>
      </c>
      <c r="G21" s="30">
        <f t="shared" si="1"/>
        <v>0</v>
      </c>
      <c r="H21" s="30">
        <v>0</v>
      </c>
      <c r="I21" s="30">
        <f t="shared" si="1"/>
        <v>0</v>
      </c>
      <c r="J21" s="30">
        <v>0</v>
      </c>
      <c r="K21" s="30">
        <f t="shared" si="1"/>
        <v>0</v>
      </c>
    </row>
    <row r="22" spans="1:11" s="5" customFormat="1" x14ac:dyDescent="0.25">
      <c r="A22" s="7" t="s">
        <v>92</v>
      </c>
      <c r="B22" s="8" t="s">
        <v>135</v>
      </c>
      <c r="C22" s="29">
        <f>SUM(C23:C24)</f>
        <v>18</v>
      </c>
      <c r="D22" s="29">
        <f>SUM(D23:D24)</f>
        <v>18.5</v>
      </c>
      <c r="E22" s="29">
        <f t="shared" si="0"/>
        <v>102.77777777777777</v>
      </c>
      <c r="F22" s="29">
        <f>SUM(F23:F24)</f>
        <v>30</v>
      </c>
      <c r="G22" s="29">
        <f t="shared" si="1"/>
        <v>162.16216216216216</v>
      </c>
      <c r="H22" s="29">
        <f>SUM(H23:H24)</f>
        <v>30</v>
      </c>
      <c r="I22" s="29">
        <f t="shared" si="1"/>
        <v>100</v>
      </c>
      <c r="J22" s="29">
        <f>SUM(J23:J24)</f>
        <v>30</v>
      </c>
      <c r="K22" s="29">
        <f t="shared" si="1"/>
        <v>100</v>
      </c>
    </row>
    <row r="23" spans="1:11" ht="55.2" x14ac:dyDescent="0.25">
      <c r="A23" s="10" t="s">
        <v>23</v>
      </c>
      <c r="B23" s="11" t="s">
        <v>24</v>
      </c>
      <c r="C23" s="30">
        <v>18</v>
      </c>
      <c r="D23" s="30">
        <v>8.5</v>
      </c>
      <c r="E23" s="30">
        <f t="shared" si="0"/>
        <v>47.222222222222221</v>
      </c>
      <c r="F23" s="30">
        <v>30</v>
      </c>
      <c r="G23" s="30">
        <f>IF(D23=0,0,F23/D23*100)</f>
        <v>352.94117647058823</v>
      </c>
      <c r="H23" s="30">
        <v>30</v>
      </c>
      <c r="I23" s="30">
        <f t="shared" si="1"/>
        <v>100</v>
      </c>
      <c r="J23" s="30">
        <v>30</v>
      </c>
      <c r="K23" s="30">
        <f t="shared" si="1"/>
        <v>100</v>
      </c>
    </row>
    <row r="24" spans="1:11" ht="27.6" x14ac:dyDescent="0.25">
      <c r="A24" s="10" t="s">
        <v>133</v>
      </c>
      <c r="B24" s="12" t="s">
        <v>134</v>
      </c>
      <c r="C24" s="30">
        <v>0</v>
      </c>
      <c r="D24" s="30">
        <v>10</v>
      </c>
      <c r="E24" s="30">
        <f t="shared" si="0"/>
        <v>0</v>
      </c>
      <c r="F24" s="30">
        <v>0</v>
      </c>
      <c r="G24" s="30">
        <f t="shared" si="1"/>
        <v>0</v>
      </c>
      <c r="H24" s="30">
        <v>0</v>
      </c>
      <c r="I24" s="30">
        <f t="shared" si="1"/>
        <v>0</v>
      </c>
      <c r="J24" s="30">
        <v>0</v>
      </c>
      <c r="K24" s="30">
        <f t="shared" si="1"/>
        <v>0</v>
      </c>
    </row>
    <row r="25" spans="1:11" s="6" customFormat="1" ht="41.4" x14ac:dyDescent="0.25">
      <c r="A25" s="7" t="s">
        <v>93</v>
      </c>
      <c r="B25" s="8" t="s">
        <v>94</v>
      </c>
      <c r="C25" s="29">
        <f>SUM(C26:C33)</f>
        <v>63018.000000000007</v>
      </c>
      <c r="D25" s="29">
        <f>SUM(D26:D33)</f>
        <v>38795.1</v>
      </c>
      <c r="E25" s="29">
        <f t="shared" si="0"/>
        <v>61.561934685327991</v>
      </c>
      <c r="F25" s="29">
        <f>SUM(F26:F33)</f>
        <v>335075.80000000005</v>
      </c>
      <c r="G25" s="29">
        <f t="shared" si="1"/>
        <v>863.70649901662853</v>
      </c>
      <c r="H25" s="29">
        <f>SUM(H26:H33)</f>
        <v>57338.299999999996</v>
      </c>
      <c r="I25" s="29">
        <f t="shared" si="1"/>
        <v>17.112038529789373</v>
      </c>
      <c r="J25" s="29">
        <f>SUM(J26:J33)</f>
        <v>59449.599999999999</v>
      </c>
      <c r="K25" s="29">
        <f t="shared" si="1"/>
        <v>103.68218102036511</v>
      </c>
    </row>
    <row r="26" spans="1:11" ht="110.4" x14ac:dyDescent="0.25">
      <c r="A26" s="10" t="s">
        <v>25</v>
      </c>
      <c r="B26" s="11" t="s">
        <v>26</v>
      </c>
      <c r="C26" s="30">
        <v>42755.6</v>
      </c>
      <c r="D26" s="30">
        <v>31679.599999999999</v>
      </c>
      <c r="E26" s="30">
        <f t="shared" si="0"/>
        <v>74.094621523262447</v>
      </c>
      <c r="F26" s="30">
        <v>324865.40000000002</v>
      </c>
      <c r="G26" s="30">
        <f t="shared" si="1"/>
        <v>1025.4719125241481</v>
      </c>
      <c r="H26" s="30">
        <v>46996.1</v>
      </c>
      <c r="I26" s="30">
        <f t="shared" si="1"/>
        <v>14.466329747643176</v>
      </c>
      <c r="J26" s="30">
        <v>48875.9</v>
      </c>
      <c r="K26" s="30">
        <f t="shared" si="1"/>
        <v>103.99990637520986</v>
      </c>
    </row>
    <row r="27" spans="1:11" ht="96.6" x14ac:dyDescent="0.25">
      <c r="A27" s="10" t="s">
        <v>27</v>
      </c>
      <c r="B27" s="11" t="s">
        <v>28</v>
      </c>
      <c r="C27" s="30">
        <v>2825.3</v>
      </c>
      <c r="D27" s="30">
        <v>0</v>
      </c>
      <c r="E27" s="30">
        <f t="shared" si="0"/>
        <v>0</v>
      </c>
      <c r="F27" s="30">
        <v>0</v>
      </c>
      <c r="G27" s="30">
        <f t="shared" si="1"/>
        <v>0</v>
      </c>
      <c r="H27" s="30">
        <v>0</v>
      </c>
      <c r="I27" s="30">
        <f t="shared" si="1"/>
        <v>0</v>
      </c>
      <c r="J27" s="30">
        <v>0</v>
      </c>
      <c r="K27" s="30">
        <f t="shared" si="1"/>
        <v>0</v>
      </c>
    </row>
    <row r="28" spans="1:11" ht="96.6" x14ac:dyDescent="0.25">
      <c r="A28" s="10" t="s">
        <v>29</v>
      </c>
      <c r="B28" s="11" t="s">
        <v>30</v>
      </c>
      <c r="C28" s="30">
        <v>11702.4</v>
      </c>
      <c r="D28" s="30">
        <v>3526.9</v>
      </c>
      <c r="E28" s="30">
        <f t="shared" si="0"/>
        <v>30.138262236806128</v>
      </c>
      <c r="F28" s="30">
        <v>6920</v>
      </c>
      <c r="G28" s="30">
        <f t="shared" si="1"/>
        <v>196.20630015027359</v>
      </c>
      <c r="H28" s="30">
        <v>7196.8</v>
      </c>
      <c r="I28" s="30">
        <f t="shared" si="1"/>
        <v>104</v>
      </c>
      <c r="J28" s="30">
        <v>7484.7</v>
      </c>
      <c r="K28" s="30">
        <f t="shared" si="1"/>
        <v>104.00038906180524</v>
      </c>
    </row>
    <row r="29" spans="1:11" ht="96.6" x14ac:dyDescent="0.25">
      <c r="A29" s="10" t="s">
        <v>31</v>
      </c>
      <c r="B29" s="11" t="s">
        <v>32</v>
      </c>
      <c r="C29" s="30">
        <v>2556.3000000000002</v>
      </c>
      <c r="D29" s="30">
        <v>2603.4</v>
      </c>
      <c r="E29" s="30">
        <f t="shared" si="0"/>
        <v>101.84250674803425</v>
      </c>
      <c r="F29" s="30">
        <v>2553.6999999999998</v>
      </c>
      <c r="G29" s="30">
        <f t="shared" si="1"/>
        <v>98.090957978028726</v>
      </c>
      <c r="H29" s="30">
        <v>2529.1999999999998</v>
      </c>
      <c r="I29" s="30">
        <f t="shared" si="1"/>
        <v>99.040607745624001</v>
      </c>
      <c r="J29" s="30">
        <v>2529</v>
      </c>
      <c r="K29" s="30">
        <f t="shared" si="1"/>
        <v>99.992092361220941</v>
      </c>
    </row>
    <row r="30" spans="1:11" ht="82.8" x14ac:dyDescent="0.25">
      <c r="A30" s="10" t="s">
        <v>95</v>
      </c>
      <c r="B30" s="11" t="s">
        <v>33</v>
      </c>
      <c r="C30" s="30">
        <v>2569.6</v>
      </c>
      <c r="D30" s="30">
        <v>328.7</v>
      </c>
      <c r="E30" s="30">
        <f t="shared" si="0"/>
        <v>12.791874221668742</v>
      </c>
      <c r="F30" s="30">
        <v>118.4</v>
      </c>
      <c r="G30" s="30">
        <f t="shared" si="1"/>
        <v>36.020687557042905</v>
      </c>
      <c r="H30" s="30">
        <v>118.4</v>
      </c>
      <c r="I30" s="30">
        <f t="shared" si="1"/>
        <v>100</v>
      </c>
      <c r="J30" s="30">
        <v>118.4</v>
      </c>
      <c r="K30" s="30">
        <f t="shared" si="1"/>
        <v>100</v>
      </c>
    </row>
    <row r="31" spans="1:11" ht="41.4" x14ac:dyDescent="0.25">
      <c r="A31" s="10" t="s">
        <v>96</v>
      </c>
      <c r="B31" s="11" t="s">
        <v>34</v>
      </c>
      <c r="C31" s="30">
        <v>220.3</v>
      </c>
      <c r="D31" s="30">
        <v>349.2</v>
      </c>
      <c r="E31" s="30">
        <f t="shared" si="0"/>
        <v>158.51112119836586</v>
      </c>
      <c r="F31" s="30">
        <v>186</v>
      </c>
      <c r="G31" s="30">
        <f t="shared" si="1"/>
        <v>53.264604810996566</v>
      </c>
      <c r="H31" s="30">
        <v>62.2</v>
      </c>
      <c r="I31" s="30">
        <f t="shared" si="1"/>
        <v>33.44086021505376</v>
      </c>
      <c r="J31" s="30">
        <v>0</v>
      </c>
      <c r="K31" s="30">
        <f t="shared" si="1"/>
        <v>0</v>
      </c>
    </row>
    <row r="32" spans="1:11" ht="69" x14ac:dyDescent="0.25">
      <c r="A32" s="10" t="s">
        <v>136</v>
      </c>
      <c r="B32" s="12" t="s">
        <v>137</v>
      </c>
      <c r="C32" s="30">
        <v>0</v>
      </c>
      <c r="D32" s="30">
        <v>0</v>
      </c>
      <c r="E32" s="30">
        <f t="shared" si="0"/>
        <v>0</v>
      </c>
      <c r="F32" s="30">
        <v>83.2</v>
      </c>
      <c r="G32" s="30">
        <f t="shared" si="1"/>
        <v>0</v>
      </c>
      <c r="H32" s="30">
        <v>86.5</v>
      </c>
      <c r="I32" s="30">
        <f t="shared" si="1"/>
        <v>103.96634615384615</v>
      </c>
      <c r="J32" s="30">
        <v>92.5</v>
      </c>
      <c r="K32" s="30">
        <f t="shared" si="1"/>
        <v>106.93641618497109</v>
      </c>
    </row>
    <row r="33" spans="1:11" ht="96.6" x14ac:dyDescent="0.25">
      <c r="A33" s="10" t="s">
        <v>35</v>
      </c>
      <c r="B33" s="11" t="s">
        <v>36</v>
      </c>
      <c r="C33" s="30">
        <v>388.5</v>
      </c>
      <c r="D33" s="30">
        <v>307.3</v>
      </c>
      <c r="E33" s="30">
        <f t="shared" si="0"/>
        <v>79.099099099099107</v>
      </c>
      <c r="F33" s="30">
        <v>349.1</v>
      </c>
      <c r="G33" s="30">
        <f t="shared" si="1"/>
        <v>113.60234298730883</v>
      </c>
      <c r="H33" s="30">
        <v>349.1</v>
      </c>
      <c r="I33" s="30">
        <f t="shared" si="1"/>
        <v>100</v>
      </c>
      <c r="J33" s="30">
        <v>349.1</v>
      </c>
      <c r="K33" s="30">
        <f t="shared" si="1"/>
        <v>100</v>
      </c>
    </row>
    <row r="34" spans="1:11" s="5" customFormat="1" ht="27.6" x14ac:dyDescent="0.25">
      <c r="A34" s="7" t="s">
        <v>97</v>
      </c>
      <c r="B34" s="8" t="s">
        <v>98</v>
      </c>
      <c r="C34" s="29">
        <f>C35</f>
        <v>61291.5</v>
      </c>
      <c r="D34" s="29">
        <f>D35</f>
        <v>26612.3</v>
      </c>
      <c r="E34" s="29">
        <f t="shared" si="0"/>
        <v>43.419234314709215</v>
      </c>
      <c r="F34" s="29">
        <f>F35</f>
        <v>27950.9</v>
      </c>
      <c r="G34" s="29">
        <f t="shared" si="1"/>
        <v>105.03000492253582</v>
      </c>
      <c r="H34" s="29">
        <f>H35</f>
        <v>29069</v>
      </c>
      <c r="I34" s="29">
        <f t="shared" si="1"/>
        <v>104.00022897294899</v>
      </c>
      <c r="J34" s="29">
        <f>J35</f>
        <v>30231.7</v>
      </c>
      <c r="K34" s="29">
        <f t="shared" si="1"/>
        <v>103.99979359455089</v>
      </c>
    </row>
    <row r="35" spans="1:11" ht="27.6" x14ac:dyDescent="0.25">
      <c r="A35" s="10" t="s">
        <v>99</v>
      </c>
      <c r="B35" s="11" t="s">
        <v>100</v>
      </c>
      <c r="C35" s="30">
        <f>SUM(C36:C40)</f>
        <v>61291.5</v>
      </c>
      <c r="D35" s="30">
        <f>SUM(D36:D40)</f>
        <v>26612.3</v>
      </c>
      <c r="E35" s="30">
        <f t="shared" si="0"/>
        <v>43.419234314709215</v>
      </c>
      <c r="F35" s="30">
        <f>SUM(F36:F40)</f>
        <v>27950.9</v>
      </c>
      <c r="G35" s="30">
        <f t="shared" si="1"/>
        <v>105.03000492253582</v>
      </c>
      <c r="H35" s="30">
        <f>SUM(H36:H40)</f>
        <v>29069</v>
      </c>
      <c r="I35" s="30">
        <f t="shared" si="1"/>
        <v>104.00022897294899</v>
      </c>
      <c r="J35" s="30">
        <f>SUM(J36:J40)</f>
        <v>30231.7</v>
      </c>
      <c r="K35" s="30">
        <f t="shared" si="1"/>
        <v>103.99979359455089</v>
      </c>
    </row>
    <row r="36" spans="1:11" ht="32.25" customHeight="1" x14ac:dyDescent="0.25">
      <c r="A36" s="10" t="s">
        <v>37</v>
      </c>
      <c r="B36" s="11" t="s">
        <v>38</v>
      </c>
      <c r="C36" s="30">
        <v>4588.8999999999996</v>
      </c>
      <c r="D36" s="30">
        <v>2377.9</v>
      </c>
      <c r="E36" s="30">
        <f t="shared" si="0"/>
        <v>51.818518599228582</v>
      </c>
      <c r="F36" s="30">
        <v>2473</v>
      </c>
      <c r="G36" s="30">
        <f t="shared" si="1"/>
        <v>103.99932713739013</v>
      </c>
      <c r="H36" s="30">
        <v>2571.9</v>
      </c>
      <c r="I36" s="30">
        <f t="shared" si="1"/>
        <v>103.99919126566924</v>
      </c>
      <c r="J36" s="30">
        <v>2674.8</v>
      </c>
      <c r="K36" s="30">
        <f t="shared" si="1"/>
        <v>104.00093316225359</v>
      </c>
    </row>
    <row r="37" spans="1:11" ht="27.6" x14ac:dyDescent="0.25">
      <c r="A37" s="10" t="s">
        <v>39</v>
      </c>
      <c r="B37" s="11" t="s">
        <v>40</v>
      </c>
      <c r="C37" s="30">
        <v>224</v>
      </c>
      <c r="D37" s="30">
        <v>-131.19999999999999</v>
      </c>
      <c r="E37" s="30">
        <f t="shared" si="0"/>
        <v>-58.571428571428562</v>
      </c>
      <c r="F37" s="30">
        <v>139.19999999999999</v>
      </c>
      <c r="G37" s="30">
        <f t="shared" si="1"/>
        <v>-106.09756097560977</v>
      </c>
      <c r="H37" s="30">
        <v>144.80000000000001</v>
      </c>
      <c r="I37" s="30">
        <f t="shared" si="1"/>
        <v>104.02298850574714</v>
      </c>
      <c r="J37" s="30">
        <v>150.5</v>
      </c>
      <c r="K37" s="30">
        <f t="shared" si="1"/>
        <v>103.93646408839778</v>
      </c>
    </row>
    <row r="38" spans="1:11" x14ac:dyDescent="0.25">
      <c r="A38" s="10" t="s">
        <v>41</v>
      </c>
      <c r="B38" s="11" t="s">
        <v>42</v>
      </c>
      <c r="C38" s="30">
        <v>29558.799999999999</v>
      </c>
      <c r="D38" s="30">
        <v>9838.2999999999993</v>
      </c>
      <c r="E38" s="30">
        <f t="shared" si="0"/>
        <v>33.28382748961392</v>
      </c>
      <c r="F38" s="30">
        <v>10231.799999999999</v>
      </c>
      <c r="G38" s="30">
        <f t="shared" si="1"/>
        <v>103.99967474055478</v>
      </c>
      <c r="H38" s="30">
        <v>10641.1</v>
      </c>
      <c r="I38" s="30">
        <f t="shared" si="1"/>
        <v>104.00027365663911</v>
      </c>
      <c r="J38" s="30">
        <v>11066.7</v>
      </c>
      <c r="K38" s="30">
        <f t="shared" si="1"/>
        <v>103.99958650891357</v>
      </c>
    </row>
    <row r="39" spans="1:11" ht="27.6" x14ac:dyDescent="0.25">
      <c r="A39" s="10" t="s">
        <v>43</v>
      </c>
      <c r="B39" s="11" t="s">
        <v>44</v>
      </c>
      <c r="C39" s="30">
        <v>2.4</v>
      </c>
      <c r="D39" s="30">
        <v>1.4</v>
      </c>
      <c r="E39" s="30">
        <f t="shared" si="0"/>
        <v>58.333333333333336</v>
      </c>
      <c r="F39" s="30">
        <v>0</v>
      </c>
      <c r="G39" s="30">
        <f t="shared" si="1"/>
        <v>0</v>
      </c>
      <c r="H39" s="30">
        <v>0</v>
      </c>
      <c r="I39" s="30">
        <f t="shared" si="1"/>
        <v>0</v>
      </c>
      <c r="J39" s="30">
        <v>0</v>
      </c>
      <c r="K39" s="30">
        <f t="shared" si="1"/>
        <v>0</v>
      </c>
    </row>
    <row r="40" spans="1:11" ht="55.2" x14ac:dyDescent="0.25">
      <c r="A40" s="10" t="s">
        <v>45</v>
      </c>
      <c r="B40" s="11" t="s">
        <v>46</v>
      </c>
      <c r="C40" s="30">
        <v>26917.4</v>
      </c>
      <c r="D40" s="30">
        <v>14525.9</v>
      </c>
      <c r="E40" s="30">
        <f t="shared" si="0"/>
        <v>53.964721704176476</v>
      </c>
      <c r="F40" s="30">
        <v>15106.9</v>
      </c>
      <c r="G40" s="30">
        <f t="shared" si="1"/>
        <v>103.99975216681926</v>
      </c>
      <c r="H40" s="30">
        <v>15711.2</v>
      </c>
      <c r="I40" s="30">
        <f t="shared" si="1"/>
        <v>104.00015886780214</v>
      </c>
      <c r="J40" s="30">
        <v>16339.7</v>
      </c>
      <c r="K40" s="30">
        <f t="shared" si="1"/>
        <v>104.00033097408219</v>
      </c>
    </row>
    <row r="41" spans="1:11" s="5" customFormat="1" ht="27.6" x14ac:dyDescent="0.25">
      <c r="A41" s="13" t="s">
        <v>101</v>
      </c>
      <c r="B41" s="8" t="s">
        <v>156</v>
      </c>
      <c r="C41" s="29">
        <f>C42+C44</f>
        <v>5271.0000000000009</v>
      </c>
      <c r="D41" s="29">
        <f>D42+D44</f>
        <v>4635.5</v>
      </c>
      <c r="E41" s="29">
        <f t="shared" si="0"/>
        <v>87.943464238284946</v>
      </c>
      <c r="F41" s="29">
        <f>F42+F44</f>
        <v>3561.2</v>
      </c>
      <c r="G41" s="29">
        <f t="shared" si="1"/>
        <v>76.824506525725383</v>
      </c>
      <c r="H41" s="29">
        <f>H42+H44</f>
        <v>3561.2</v>
      </c>
      <c r="I41" s="29">
        <f t="shared" si="1"/>
        <v>100</v>
      </c>
      <c r="J41" s="29">
        <f>J42+J44</f>
        <v>3561.2</v>
      </c>
      <c r="K41" s="29">
        <f t="shared" si="1"/>
        <v>100</v>
      </c>
    </row>
    <row r="42" spans="1:11" s="5" customFormat="1" x14ac:dyDescent="0.25">
      <c r="A42" s="13" t="s">
        <v>102</v>
      </c>
      <c r="B42" s="8" t="s">
        <v>103</v>
      </c>
      <c r="C42" s="29">
        <f>C43</f>
        <v>190.3</v>
      </c>
      <c r="D42" s="29">
        <f>D43</f>
        <v>83</v>
      </c>
      <c r="E42" s="29">
        <f t="shared" si="0"/>
        <v>43.615344193378874</v>
      </c>
      <c r="F42" s="29">
        <f>F43</f>
        <v>114</v>
      </c>
      <c r="G42" s="29">
        <f t="shared" si="1"/>
        <v>137.34939759036143</v>
      </c>
      <c r="H42" s="29">
        <f>H43</f>
        <v>114</v>
      </c>
      <c r="I42" s="29">
        <f t="shared" si="1"/>
        <v>100</v>
      </c>
      <c r="J42" s="29">
        <f>J43</f>
        <v>114</v>
      </c>
      <c r="K42" s="29">
        <f t="shared" si="1"/>
        <v>100</v>
      </c>
    </row>
    <row r="43" spans="1:11" ht="41.4" x14ac:dyDescent="0.25">
      <c r="A43" s="14" t="s">
        <v>47</v>
      </c>
      <c r="B43" s="11" t="s">
        <v>48</v>
      </c>
      <c r="C43" s="30">
        <v>190.3</v>
      </c>
      <c r="D43" s="30">
        <v>83</v>
      </c>
      <c r="E43" s="30">
        <f t="shared" si="0"/>
        <v>43.615344193378874</v>
      </c>
      <c r="F43" s="30">
        <v>114</v>
      </c>
      <c r="G43" s="30">
        <f t="shared" si="1"/>
        <v>137.34939759036143</v>
      </c>
      <c r="H43" s="30">
        <v>114</v>
      </c>
      <c r="I43" s="30">
        <f t="shared" si="1"/>
        <v>100</v>
      </c>
      <c r="J43" s="30">
        <v>114</v>
      </c>
      <c r="K43" s="30">
        <f t="shared" si="1"/>
        <v>100</v>
      </c>
    </row>
    <row r="44" spans="1:11" s="6" customFormat="1" x14ac:dyDescent="0.25">
      <c r="A44" s="13" t="s">
        <v>104</v>
      </c>
      <c r="B44" s="8" t="s">
        <v>105</v>
      </c>
      <c r="C44" s="29">
        <f>SUM(C45:C50)</f>
        <v>5080.7000000000007</v>
      </c>
      <c r="D44" s="29">
        <f>SUM(D45:D50)</f>
        <v>4552.5</v>
      </c>
      <c r="E44" s="29">
        <f t="shared" si="0"/>
        <v>89.603794752691542</v>
      </c>
      <c r="F44" s="29">
        <f>SUM(F45:F50)</f>
        <v>3447.2</v>
      </c>
      <c r="G44" s="29">
        <f t="shared" si="1"/>
        <v>75.721032399780341</v>
      </c>
      <c r="H44" s="29">
        <f>SUM(H45:H50)</f>
        <v>3447.2</v>
      </c>
      <c r="I44" s="29">
        <f t="shared" si="1"/>
        <v>100</v>
      </c>
      <c r="J44" s="29">
        <f>SUM(J45:J50)</f>
        <v>3447.2</v>
      </c>
      <c r="K44" s="29">
        <f t="shared" si="1"/>
        <v>100</v>
      </c>
    </row>
    <row r="45" spans="1:11" ht="41.4" x14ac:dyDescent="0.25">
      <c r="A45" s="14" t="s">
        <v>106</v>
      </c>
      <c r="B45" s="11" t="s">
        <v>49</v>
      </c>
      <c r="C45" s="30">
        <v>3326</v>
      </c>
      <c r="D45" s="30">
        <v>3802</v>
      </c>
      <c r="E45" s="30">
        <f t="shared" si="0"/>
        <v>114.31148526758869</v>
      </c>
      <c r="F45" s="30">
        <v>3447.2</v>
      </c>
      <c r="G45" s="30">
        <f t="shared" si="1"/>
        <v>90.668069437138342</v>
      </c>
      <c r="H45" s="30">
        <v>3447.2</v>
      </c>
      <c r="I45" s="30">
        <f t="shared" si="1"/>
        <v>100</v>
      </c>
      <c r="J45" s="30">
        <v>3447.2</v>
      </c>
      <c r="K45" s="30">
        <f t="shared" si="1"/>
        <v>100</v>
      </c>
    </row>
    <row r="46" spans="1:11" ht="27.6" x14ac:dyDescent="0.25">
      <c r="A46" s="14" t="s">
        <v>164</v>
      </c>
      <c r="B46" s="11" t="s">
        <v>50</v>
      </c>
      <c r="C46" s="30">
        <v>204.8</v>
      </c>
      <c r="D46" s="30">
        <v>0</v>
      </c>
      <c r="E46" s="30">
        <f t="shared" si="0"/>
        <v>0</v>
      </c>
      <c r="F46" s="30">
        <v>0</v>
      </c>
      <c r="G46" s="30">
        <f t="shared" si="1"/>
        <v>0</v>
      </c>
      <c r="H46" s="30">
        <v>0</v>
      </c>
      <c r="I46" s="30">
        <f t="shared" si="1"/>
        <v>0</v>
      </c>
      <c r="J46" s="30">
        <v>0</v>
      </c>
      <c r="K46" s="30">
        <f t="shared" si="1"/>
        <v>0</v>
      </c>
    </row>
    <row r="47" spans="1:11" ht="27.6" x14ac:dyDescent="0.25">
      <c r="A47" s="14" t="s">
        <v>107</v>
      </c>
      <c r="B47" s="11" t="s">
        <v>50</v>
      </c>
      <c r="C47" s="30">
        <v>1492.9</v>
      </c>
      <c r="D47" s="30">
        <v>687</v>
      </c>
      <c r="E47" s="30">
        <f t="shared" si="0"/>
        <v>46.017817670306108</v>
      </c>
      <c r="F47" s="30">
        <v>0</v>
      </c>
      <c r="G47" s="30">
        <f t="shared" si="1"/>
        <v>0</v>
      </c>
      <c r="H47" s="30">
        <v>0</v>
      </c>
      <c r="I47" s="30">
        <f t="shared" si="1"/>
        <v>0</v>
      </c>
      <c r="J47" s="30">
        <v>0</v>
      </c>
      <c r="K47" s="30">
        <f t="shared" si="1"/>
        <v>0</v>
      </c>
    </row>
    <row r="48" spans="1:11" ht="27.6" x14ac:dyDescent="0.25">
      <c r="A48" s="14" t="s">
        <v>108</v>
      </c>
      <c r="B48" s="11" t="s">
        <v>50</v>
      </c>
      <c r="C48" s="30">
        <v>52.4</v>
      </c>
      <c r="D48" s="30">
        <v>0</v>
      </c>
      <c r="E48" s="30">
        <f t="shared" si="0"/>
        <v>0</v>
      </c>
      <c r="F48" s="30">
        <v>0</v>
      </c>
      <c r="G48" s="30">
        <f t="shared" si="1"/>
        <v>0</v>
      </c>
      <c r="H48" s="30">
        <v>0</v>
      </c>
      <c r="I48" s="30">
        <f t="shared" si="1"/>
        <v>0</v>
      </c>
      <c r="J48" s="30">
        <v>0</v>
      </c>
      <c r="K48" s="30">
        <f t="shared" si="1"/>
        <v>0</v>
      </c>
    </row>
    <row r="49" spans="1:11" ht="27.6" x14ac:dyDescent="0.25">
      <c r="A49" s="14" t="s">
        <v>138</v>
      </c>
      <c r="B49" s="11" t="s">
        <v>50</v>
      </c>
      <c r="C49" s="30">
        <v>0</v>
      </c>
      <c r="D49" s="30">
        <v>63.5</v>
      </c>
      <c r="E49" s="30">
        <f t="shared" ref="E49" si="2">IF(C49=0,0,D49/C49*100)</f>
        <v>0</v>
      </c>
      <c r="F49" s="30">
        <v>0</v>
      </c>
      <c r="G49" s="30">
        <f t="shared" ref="G49" si="3">IF(D49=0,0,F49/D49*100)</f>
        <v>0</v>
      </c>
      <c r="H49" s="30">
        <v>0</v>
      </c>
      <c r="I49" s="30">
        <f t="shared" ref="I49" si="4">IF(F49=0,0,H49/F49*100)</f>
        <v>0</v>
      </c>
      <c r="J49" s="30">
        <v>0</v>
      </c>
      <c r="K49" s="30">
        <f t="shared" ref="K49" si="5">IF(H49=0,0,J49/H49*100)</f>
        <v>0</v>
      </c>
    </row>
    <row r="50" spans="1:11" ht="27.6" x14ac:dyDescent="0.25">
      <c r="A50" s="14" t="s">
        <v>109</v>
      </c>
      <c r="B50" s="11" t="s">
        <v>50</v>
      </c>
      <c r="C50" s="30">
        <v>4.5999999999999996</v>
      </c>
      <c r="D50" s="30">
        <v>0</v>
      </c>
      <c r="E50" s="30">
        <f t="shared" si="0"/>
        <v>0</v>
      </c>
      <c r="F50" s="30">
        <v>0</v>
      </c>
      <c r="G50" s="30">
        <f t="shared" si="1"/>
        <v>0</v>
      </c>
      <c r="H50" s="30">
        <v>0</v>
      </c>
      <c r="I50" s="30">
        <f t="shared" si="1"/>
        <v>0</v>
      </c>
      <c r="J50" s="30">
        <v>0</v>
      </c>
      <c r="K50" s="30">
        <f t="shared" si="1"/>
        <v>0</v>
      </c>
    </row>
    <row r="51" spans="1:11" s="5" customFormat="1" ht="27.6" x14ac:dyDescent="0.25">
      <c r="A51" s="13" t="s">
        <v>110</v>
      </c>
      <c r="B51" s="8" t="s">
        <v>111</v>
      </c>
      <c r="C51" s="29">
        <f>SUM(C52:C54)</f>
        <v>300.10000000000002</v>
      </c>
      <c r="D51" s="29">
        <f>SUM(D52:D54)</f>
        <v>1480.6</v>
      </c>
      <c r="E51" s="29">
        <f t="shared" si="0"/>
        <v>493.36887704098632</v>
      </c>
      <c r="F51" s="29">
        <f>SUM(F52:F54)</f>
        <v>0</v>
      </c>
      <c r="G51" s="29">
        <f t="shared" si="1"/>
        <v>0</v>
      </c>
      <c r="H51" s="29">
        <f>SUM(H52:H54)</f>
        <v>0</v>
      </c>
      <c r="I51" s="29">
        <f t="shared" si="1"/>
        <v>0</v>
      </c>
      <c r="J51" s="29">
        <f>SUM(J52:J54)</f>
        <v>0</v>
      </c>
      <c r="K51" s="29">
        <f t="shared" si="1"/>
        <v>0</v>
      </c>
    </row>
    <row r="52" spans="1:11" ht="110.4" x14ac:dyDescent="0.25">
      <c r="A52" s="14" t="s">
        <v>141</v>
      </c>
      <c r="B52" s="11" t="s">
        <v>51</v>
      </c>
      <c r="C52" s="30">
        <v>273</v>
      </c>
      <c r="D52" s="30">
        <v>0</v>
      </c>
      <c r="E52" s="30">
        <f t="shared" si="0"/>
        <v>0</v>
      </c>
      <c r="F52" s="30">
        <v>0</v>
      </c>
      <c r="G52" s="30">
        <f t="shared" si="1"/>
        <v>0</v>
      </c>
      <c r="H52" s="30">
        <v>0</v>
      </c>
      <c r="I52" s="30">
        <f t="shared" si="1"/>
        <v>0</v>
      </c>
      <c r="J52" s="30">
        <v>0</v>
      </c>
      <c r="K52" s="30">
        <f t="shared" si="1"/>
        <v>0</v>
      </c>
    </row>
    <row r="53" spans="1:11" ht="69" x14ac:dyDescent="0.25">
      <c r="A53" s="14" t="s">
        <v>52</v>
      </c>
      <c r="B53" s="12" t="s">
        <v>53</v>
      </c>
      <c r="C53" s="30">
        <v>27.1</v>
      </c>
      <c r="D53" s="30">
        <v>1300.5</v>
      </c>
      <c r="E53" s="30">
        <f t="shared" si="0"/>
        <v>4798.8929889298888</v>
      </c>
      <c r="F53" s="30">
        <v>0</v>
      </c>
      <c r="G53" s="30">
        <f t="shared" si="1"/>
        <v>0</v>
      </c>
      <c r="H53" s="30">
        <v>0</v>
      </c>
      <c r="I53" s="30">
        <f t="shared" si="1"/>
        <v>0</v>
      </c>
      <c r="J53" s="30">
        <v>0</v>
      </c>
      <c r="K53" s="30">
        <f t="shared" si="1"/>
        <v>0</v>
      </c>
    </row>
    <row r="54" spans="1:11" ht="55.2" x14ac:dyDescent="0.25">
      <c r="A54" s="14" t="s">
        <v>139</v>
      </c>
      <c r="B54" s="12" t="s">
        <v>140</v>
      </c>
      <c r="C54" s="30">
        <v>0</v>
      </c>
      <c r="D54" s="30">
        <v>180.1</v>
      </c>
      <c r="E54" s="30">
        <f t="shared" si="0"/>
        <v>0</v>
      </c>
      <c r="F54" s="30">
        <v>0</v>
      </c>
      <c r="G54" s="30">
        <f t="shared" si="1"/>
        <v>0</v>
      </c>
      <c r="H54" s="30">
        <v>0</v>
      </c>
      <c r="I54" s="30">
        <f t="shared" si="1"/>
        <v>0</v>
      </c>
      <c r="J54" s="30">
        <v>0</v>
      </c>
      <c r="K54" s="30">
        <f t="shared" si="1"/>
        <v>0</v>
      </c>
    </row>
    <row r="55" spans="1:11" s="5" customFormat="1" x14ac:dyDescent="0.25">
      <c r="A55" s="7" t="s">
        <v>112</v>
      </c>
      <c r="B55" s="8" t="s">
        <v>113</v>
      </c>
      <c r="C55" s="29">
        <f>SUM(C56:C71)</f>
        <v>6188.5</v>
      </c>
      <c r="D55" s="29">
        <f>SUM(D56:D72)</f>
        <v>14268.199999999999</v>
      </c>
      <c r="E55" s="29">
        <f t="shared" si="0"/>
        <v>230.5599095095742</v>
      </c>
      <c r="F55" s="29">
        <f>SUM(F56:F71)</f>
        <v>0</v>
      </c>
      <c r="G55" s="29">
        <f t="shared" si="1"/>
        <v>0</v>
      </c>
      <c r="H55" s="29">
        <f>SUM(H56:H71)</f>
        <v>0</v>
      </c>
      <c r="I55" s="29">
        <f t="shared" si="1"/>
        <v>0</v>
      </c>
      <c r="J55" s="29">
        <f>SUM(J56:J71)</f>
        <v>0</v>
      </c>
      <c r="K55" s="29">
        <f t="shared" si="1"/>
        <v>0</v>
      </c>
    </row>
    <row r="56" spans="1:11" ht="96.6" x14ac:dyDescent="0.25">
      <c r="A56" s="15" t="s">
        <v>54</v>
      </c>
      <c r="B56" s="11" t="s">
        <v>55</v>
      </c>
      <c r="C56" s="30">
        <v>20.2</v>
      </c>
      <c r="D56" s="30">
        <v>5.6</v>
      </c>
      <c r="E56" s="30">
        <f t="shared" si="0"/>
        <v>27.722772277227719</v>
      </c>
      <c r="F56" s="30">
        <v>0</v>
      </c>
      <c r="G56" s="30">
        <f t="shared" si="1"/>
        <v>0</v>
      </c>
      <c r="H56" s="30">
        <v>0</v>
      </c>
      <c r="I56" s="30">
        <f t="shared" si="1"/>
        <v>0</v>
      </c>
      <c r="J56" s="30">
        <v>0</v>
      </c>
      <c r="K56" s="30">
        <f t="shared" si="1"/>
        <v>0</v>
      </c>
    </row>
    <row r="57" spans="1:11" ht="90.75" customHeight="1" x14ac:dyDescent="0.25">
      <c r="A57" s="15" t="s">
        <v>56</v>
      </c>
      <c r="B57" s="11" t="s">
        <v>57</v>
      </c>
      <c r="C57" s="30">
        <v>57.5</v>
      </c>
      <c r="D57" s="30">
        <v>0</v>
      </c>
      <c r="E57" s="30">
        <f t="shared" si="0"/>
        <v>0</v>
      </c>
      <c r="F57" s="30">
        <v>0</v>
      </c>
      <c r="G57" s="30">
        <f t="shared" si="1"/>
        <v>0</v>
      </c>
      <c r="H57" s="30">
        <v>0</v>
      </c>
      <c r="I57" s="30">
        <f t="shared" si="1"/>
        <v>0</v>
      </c>
      <c r="J57" s="30">
        <v>0</v>
      </c>
      <c r="K57" s="30">
        <f t="shared" si="1"/>
        <v>0</v>
      </c>
    </row>
    <row r="58" spans="1:11" ht="41.4" x14ac:dyDescent="0.25">
      <c r="A58" s="15" t="s">
        <v>58</v>
      </c>
      <c r="B58" s="11" t="s">
        <v>59</v>
      </c>
      <c r="C58" s="30">
        <v>1097</v>
      </c>
      <c r="D58" s="30">
        <v>826</v>
      </c>
      <c r="E58" s="30">
        <f t="shared" si="0"/>
        <v>75.296262534184137</v>
      </c>
      <c r="F58" s="30">
        <v>0</v>
      </c>
      <c r="G58" s="30">
        <f t="shared" si="1"/>
        <v>0</v>
      </c>
      <c r="H58" s="30">
        <v>0</v>
      </c>
      <c r="I58" s="30">
        <f t="shared" si="1"/>
        <v>0</v>
      </c>
      <c r="J58" s="30">
        <v>0</v>
      </c>
      <c r="K58" s="30">
        <f t="shared" si="1"/>
        <v>0</v>
      </c>
    </row>
    <row r="59" spans="1:11" ht="41.4" x14ac:dyDescent="0.25">
      <c r="A59" s="15" t="s">
        <v>174</v>
      </c>
      <c r="B59" s="11" t="s">
        <v>59</v>
      </c>
      <c r="C59" s="30">
        <v>0</v>
      </c>
      <c r="D59" s="30">
        <v>50</v>
      </c>
      <c r="E59" s="30">
        <f t="shared" ref="E59" si="6">IF(C59=0,0,D59/C59*100)</f>
        <v>0</v>
      </c>
      <c r="F59" s="30">
        <v>0</v>
      </c>
      <c r="G59" s="30">
        <f t="shared" ref="G59" si="7">IF(D59=0,0,F59/D59*100)</f>
        <v>0</v>
      </c>
      <c r="H59" s="30">
        <v>0</v>
      </c>
      <c r="I59" s="30">
        <f t="shared" ref="I59" si="8">IF(F59=0,0,H59/F59*100)</f>
        <v>0</v>
      </c>
      <c r="J59" s="30">
        <v>0</v>
      </c>
      <c r="K59" s="30">
        <f t="shared" ref="K59" si="9">IF(H59=0,0,J59/H59*100)</f>
        <v>0</v>
      </c>
    </row>
    <row r="60" spans="1:11" ht="27.6" x14ac:dyDescent="0.25">
      <c r="A60" s="15" t="s">
        <v>172</v>
      </c>
      <c r="B60" s="11" t="s">
        <v>173</v>
      </c>
      <c r="C60" s="30">
        <v>0</v>
      </c>
      <c r="D60" s="30">
        <v>440</v>
      </c>
      <c r="E60" s="30">
        <f t="shared" ref="E60" si="10">IF(C60=0,0,D60/C60*100)</f>
        <v>0</v>
      </c>
      <c r="F60" s="30">
        <v>0</v>
      </c>
      <c r="G60" s="30">
        <f t="shared" ref="G60" si="11">IF(D60=0,0,F60/D60*100)</f>
        <v>0</v>
      </c>
      <c r="H60" s="30">
        <v>0</v>
      </c>
      <c r="I60" s="30">
        <f t="shared" ref="I60" si="12">IF(F60=0,0,H60/F60*100)</f>
        <v>0</v>
      </c>
      <c r="J60" s="30">
        <v>0</v>
      </c>
      <c r="K60" s="30">
        <f t="shared" ref="K60" si="13">IF(H60=0,0,J60/H60*100)</f>
        <v>0</v>
      </c>
    </row>
    <row r="61" spans="1:11" ht="28.5" customHeight="1" x14ac:dyDescent="0.25">
      <c r="A61" s="10" t="s">
        <v>60</v>
      </c>
      <c r="B61" s="11" t="s">
        <v>61</v>
      </c>
      <c r="C61" s="30">
        <v>2535.8000000000002</v>
      </c>
      <c r="D61" s="30">
        <v>2105</v>
      </c>
      <c r="E61" s="30">
        <f t="shared" si="0"/>
        <v>83.011278491994631</v>
      </c>
      <c r="F61" s="30">
        <v>0</v>
      </c>
      <c r="G61" s="30">
        <f t="shared" si="1"/>
        <v>0</v>
      </c>
      <c r="H61" s="30">
        <v>0</v>
      </c>
      <c r="I61" s="30">
        <f t="shared" si="1"/>
        <v>0</v>
      </c>
      <c r="J61" s="30">
        <v>0</v>
      </c>
      <c r="K61" s="30">
        <f t="shared" si="1"/>
        <v>0</v>
      </c>
    </row>
    <row r="62" spans="1:11" ht="82.8" x14ac:dyDescent="0.25">
      <c r="A62" s="10" t="s">
        <v>62</v>
      </c>
      <c r="B62" s="11" t="s">
        <v>63</v>
      </c>
      <c r="C62" s="30">
        <v>40</v>
      </c>
      <c r="D62" s="30">
        <v>0</v>
      </c>
      <c r="E62" s="30">
        <f t="shared" si="0"/>
        <v>0</v>
      </c>
      <c r="F62" s="30">
        <v>0</v>
      </c>
      <c r="G62" s="30">
        <f t="shared" si="1"/>
        <v>0</v>
      </c>
      <c r="H62" s="30">
        <v>0</v>
      </c>
      <c r="I62" s="30">
        <f t="shared" si="1"/>
        <v>0</v>
      </c>
      <c r="J62" s="30">
        <v>0</v>
      </c>
      <c r="K62" s="30">
        <f t="shared" si="1"/>
        <v>0</v>
      </c>
    </row>
    <row r="63" spans="1:11" ht="82.8" x14ac:dyDescent="0.25">
      <c r="A63" s="10" t="s">
        <v>64</v>
      </c>
      <c r="B63" s="11" t="s">
        <v>63</v>
      </c>
      <c r="C63" s="30">
        <v>16.3</v>
      </c>
      <c r="D63" s="30">
        <v>0</v>
      </c>
      <c r="E63" s="30">
        <f t="shared" si="0"/>
        <v>0</v>
      </c>
      <c r="F63" s="30">
        <v>0</v>
      </c>
      <c r="G63" s="30">
        <f t="shared" si="1"/>
        <v>0</v>
      </c>
      <c r="H63" s="30">
        <v>0</v>
      </c>
      <c r="I63" s="30">
        <f t="shared" si="1"/>
        <v>0</v>
      </c>
      <c r="J63" s="30">
        <v>0</v>
      </c>
      <c r="K63" s="30">
        <f t="shared" si="1"/>
        <v>0</v>
      </c>
    </row>
    <row r="64" spans="1:11" ht="82.8" x14ac:dyDescent="0.25">
      <c r="A64" s="10" t="s">
        <v>65</v>
      </c>
      <c r="B64" s="11" t="s">
        <v>63</v>
      </c>
      <c r="C64" s="30">
        <v>153</v>
      </c>
      <c r="D64" s="30">
        <v>90</v>
      </c>
      <c r="E64" s="30">
        <f t="shared" si="0"/>
        <v>58.82352941176471</v>
      </c>
      <c r="F64" s="30">
        <v>0</v>
      </c>
      <c r="G64" s="30">
        <f t="shared" si="1"/>
        <v>0</v>
      </c>
      <c r="H64" s="30">
        <v>0</v>
      </c>
      <c r="I64" s="30">
        <f t="shared" si="1"/>
        <v>0</v>
      </c>
      <c r="J64" s="30">
        <v>0</v>
      </c>
      <c r="K64" s="30">
        <f t="shared" si="1"/>
        <v>0</v>
      </c>
    </row>
    <row r="65" spans="1:11" ht="41.4" x14ac:dyDescent="0.25">
      <c r="A65" s="10" t="s">
        <v>175</v>
      </c>
      <c r="B65" s="11" t="s">
        <v>143</v>
      </c>
      <c r="C65" s="30">
        <v>0</v>
      </c>
      <c r="D65" s="30">
        <v>3337.9</v>
      </c>
      <c r="E65" s="30">
        <f t="shared" ref="E65" si="14">IF(C65=0,0,D65/C65*100)</f>
        <v>0</v>
      </c>
      <c r="F65" s="30">
        <v>0</v>
      </c>
      <c r="G65" s="30">
        <f t="shared" ref="G65" si="15">IF(D65=0,0,F65/D65*100)</f>
        <v>0</v>
      </c>
      <c r="H65" s="30">
        <v>0</v>
      </c>
      <c r="I65" s="30">
        <f t="shared" ref="I65" si="16">IF(F65=0,0,H65/F65*100)</f>
        <v>0</v>
      </c>
      <c r="J65" s="30">
        <v>0</v>
      </c>
      <c r="K65" s="30">
        <f t="shared" ref="K65" si="17">IF(H65=0,0,J65/H65*100)</f>
        <v>0</v>
      </c>
    </row>
    <row r="66" spans="1:11" ht="48" customHeight="1" x14ac:dyDescent="0.25">
      <c r="A66" s="10" t="s">
        <v>142</v>
      </c>
      <c r="B66" s="12" t="s">
        <v>143</v>
      </c>
      <c r="C66" s="30">
        <v>0</v>
      </c>
      <c r="D66" s="30">
        <v>6</v>
      </c>
      <c r="E66" s="30">
        <f t="shared" si="0"/>
        <v>0</v>
      </c>
      <c r="F66" s="30">
        <v>0</v>
      </c>
      <c r="G66" s="30">
        <f t="shared" si="1"/>
        <v>0</v>
      </c>
      <c r="H66" s="30">
        <v>0</v>
      </c>
      <c r="I66" s="30">
        <f t="shared" si="1"/>
        <v>0</v>
      </c>
      <c r="J66" s="30">
        <v>0</v>
      </c>
      <c r="K66" s="30">
        <f t="shared" si="1"/>
        <v>0</v>
      </c>
    </row>
    <row r="67" spans="1:11" ht="82.8" x14ac:dyDescent="0.25">
      <c r="A67" s="10" t="s">
        <v>66</v>
      </c>
      <c r="B67" s="11" t="s">
        <v>67</v>
      </c>
      <c r="C67" s="30">
        <v>223</v>
      </c>
      <c r="D67" s="30">
        <v>135.5</v>
      </c>
      <c r="E67" s="30">
        <f t="shared" si="0"/>
        <v>60.762331838565018</v>
      </c>
      <c r="F67" s="30">
        <v>0</v>
      </c>
      <c r="G67" s="30">
        <f t="shared" si="1"/>
        <v>0</v>
      </c>
      <c r="H67" s="30">
        <v>0</v>
      </c>
      <c r="I67" s="30">
        <f t="shared" si="1"/>
        <v>0</v>
      </c>
      <c r="J67" s="30">
        <v>0</v>
      </c>
      <c r="K67" s="30">
        <f t="shared" si="1"/>
        <v>0</v>
      </c>
    </row>
    <row r="68" spans="1:11" ht="55.2" x14ac:dyDescent="0.25">
      <c r="A68" s="10" t="s">
        <v>68</v>
      </c>
      <c r="B68" s="11" t="s">
        <v>69</v>
      </c>
      <c r="C68" s="30">
        <v>1931</v>
      </c>
      <c r="D68" s="30">
        <v>6966.4</v>
      </c>
      <c r="E68" s="30">
        <f t="shared" si="0"/>
        <v>360.76644225789744</v>
      </c>
      <c r="F68" s="30">
        <v>0</v>
      </c>
      <c r="G68" s="30">
        <f t="shared" si="1"/>
        <v>0</v>
      </c>
      <c r="H68" s="30">
        <v>0</v>
      </c>
      <c r="I68" s="30">
        <f t="shared" si="1"/>
        <v>0</v>
      </c>
      <c r="J68" s="30">
        <v>0</v>
      </c>
      <c r="K68" s="30">
        <f t="shared" si="1"/>
        <v>0</v>
      </c>
    </row>
    <row r="69" spans="1:11" ht="55.2" x14ac:dyDescent="0.25">
      <c r="A69" s="10" t="s">
        <v>70</v>
      </c>
      <c r="B69" s="11" t="s">
        <v>69</v>
      </c>
      <c r="C69" s="30">
        <v>12.5</v>
      </c>
      <c r="D69" s="30">
        <v>0</v>
      </c>
      <c r="E69" s="30">
        <f t="shared" ref="E69:E102" si="18">IF(C69=0,0,D69/C69*100)</f>
        <v>0</v>
      </c>
      <c r="F69" s="30">
        <v>0</v>
      </c>
      <c r="G69" s="30">
        <f t="shared" si="1"/>
        <v>0</v>
      </c>
      <c r="H69" s="30">
        <v>0</v>
      </c>
      <c r="I69" s="30">
        <f t="shared" si="1"/>
        <v>0</v>
      </c>
      <c r="J69" s="30">
        <v>0</v>
      </c>
      <c r="K69" s="30">
        <f t="shared" ref="K69" si="19">IF(H69=0,0,J69/H69*100)</f>
        <v>0</v>
      </c>
    </row>
    <row r="70" spans="1:11" ht="55.2" x14ac:dyDescent="0.25">
      <c r="A70" s="10" t="s">
        <v>71</v>
      </c>
      <c r="B70" s="11" t="s">
        <v>69</v>
      </c>
      <c r="C70" s="30">
        <v>63.3</v>
      </c>
      <c r="D70" s="30">
        <v>41.9</v>
      </c>
      <c r="E70" s="30">
        <f t="shared" si="18"/>
        <v>66.192733017377563</v>
      </c>
      <c r="F70" s="30">
        <v>0</v>
      </c>
      <c r="G70" s="30">
        <f t="shared" ref="G70:K102" si="20">IF(D70=0,0,F70/D70*100)</f>
        <v>0</v>
      </c>
      <c r="H70" s="30">
        <v>0</v>
      </c>
      <c r="I70" s="30">
        <f t="shared" si="20"/>
        <v>0</v>
      </c>
      <c r="J70" s="30">
        <v>0</v>
      </c>
      <c r="K70" s="30">
        <f t="shared" si="20"/>
        <v>0</v>
      </c>
    </row>
    <row r="71" spans="1:11" ht="55.2" x14ac:dyDescent="0.25">
      <c r="A71" s="10" t="s">
        <v>72</v>
      </c>
      <c r="B71" s="11" t="s">
        <v>69</v>
      </c>
      <c r="C71" s="30">
        <v>38.9</v>
      </c>
      <c r="D71" s="30">
        <v>238.8</v>
      </c>
      <c r="E71" s="30">
        <f t="shared" si="18"/>
        <v>613.88174807197947</v>
      </c>
      <c r="F71" s="30">
        <v>0</v>
      </c>
      <c r="G71" s="30">
        <f t="shared" si="20"/>
        <v>0</v>
      </c>
      <c r="H71" s="30">
        <v>0</v>
      </c>
      <c r="I71" s="30">
        <f t="shared" si="20"/>
        <v>0</v>
      </c>
      <c r="J71" s="30">
        <v>0</v>
      </c>
      <c r="K71" s="30">
        <f t="shared" si="20"/>
        <v>0</v>
      </c>
    </row>
    <row r="72" spans="1:11" ht="55.2" x14ac:dyDescent="0.25">
      <c r="A72" s="10" t="s">
        <v>176</v>
      </c>
      <c r="B72" s="11" t="s">
        <v>69</v>
      </c>
      <c r="C72" s="30">
        <v>0</v>
      </c>
      <c r="D72" s="30">
        <v>25.1</v>
      </c>
      <c r="E72" s="30">
        <f t="shared" ref="E72:E76" si="21">IF(C72=0,0,D72/C72*100)</f>
        <v>0</v>
      </c>
      <c r="F72" s="30">
        <v>0</v>
      </c>
      <c r="G72" s="30">
        <f t="shared" ref="G72:G76" si="22">IF(D72=0,0,F72/D72*100)</f>
        <v>0</v>
      </c>
      <c r="H72" s="30">
        <v>0</v>
      </c>
      <c r="I72" s="30">
        <f t="shared" ref="I72:I76" si="23">IF(F72=0,0,H72/F72*100)</f>
        <v>0</v>
      </c>
      <c r="J72" s="30">
        <v>0</v>
      </c>
      <c r="K72" s="30">
        <f t="shared" ref="K72:K76" si="24">IF(H72=0,0,J72/H72*100)</f>
        <v>0</v>
      </c>
    </row>
    <row r="73" spans="1:11" s="32" customFormat="1" x14ac:dyDescent="0.25">
      <c r="A73" s="7" t="s">
        <v>177</v>
      </c>
      <c r="B73" s="16" t="s">
        <v>181</v>
      </c>
      <c r="C73" s="29">
        <f>SUM(C74:C76)</f>
        <v>0</v>
      </c>
      <c r="D73" s="29">
        <f t="shared" ref="D73:K73" si="25">SUM(D74:D76)</f>
        <v>756.40000000000009</v>
      </c>
      <c r="E73" s="29">
        <f t="shared" si="25"/>
        <v>0</v>
      </c>
      <c r="F73" s="29">
        <f t="shared" si="25"/>
        <v>673.5</v>
      </c>
      <c r="G73" s="29">
        <f t="shared" si="25"/>
        <v>143.38745913152076</v>
      </c>
      <c r="H73" s="29">
        <f t="shared" si="25"/>
        <v>770</v>
      </c>
      <c r="I73" s="29">
        <f t="shared" si="25"/>
        <v>350.07776049766721</v>
      </c>
      <c r="J73" s="29">
        <f t="shared" si="25"/>
        <v>770</v>
      </c>
      <c r="K73" s="29">
        <f t="shared" si="25"/>
        <v>200</v>
      </c>
    </row>
    <row r="74" spans="1:11" s="31" customFormat="1" ht="27.6" x14ac:dyDescent="0.25">
      <c r="A74" s="14" t="s">
        <v>178</v>
      </c>
      <c r="B74" s="11" t="s">
        <v>182</v>
      </c>
      <c r="C74" s="30"/>
      <c r="D74" s="30">
        <v>530.5</v>
      </c>
      <c r="E74" s="30">
        <f t="shared" si="21"/>
        <v>0</v>
      </c>
      <c r="F74" s="30">
        <v>609.20000000000005</v>
      </c>
      <c r="G74" s="30">
        <f t="shared" si="22"/>
        <v>114.83506126295948</v>
      </c>
      <c r="H74" s="30">
        <v>609.20000000000005</v>
      </c>
      <c r="I74" s="30">
        <f t="shared" si="23"/>
        <v>100</v>
      </c>
      <c r="J74" s="30">
        <v>609.20000000000005</v>
      </c>
      <c r="K74" s="30">
        <f t="shared" si="24"/>
        <v>100</v>
      </c>
    </row>
    <row r="75" spans="1:11" s="31" customFormat="1" ht="27.6" x14ac:dyDescent="0.25">
      <c r="A75" s="14" t="s">
        <v>179</v>
      </c>
      <c r="B75" s="11" t="s">
        <v>182</v>
      </c>
      <c r="C75" s="30"/>
      <c r="D75" s="30">
        <v>0.7</v>
      </c>
      <c r="E75" s="30">
        <f t="shared" si="21"/>
        <v>0</v>
      </c>
      <c r="F75" s="30">
        <v>0</v>
      </c>
      <c r="G75" s="30">
        <f t="shared" si="22"/>
        <v>0</v>
      </c>
      <c r="H75" s="30">
        <v>0</v>
      </c>
      <c r="I75" s="30">
        <f t="shared" si="23"/>
        <v>0</v>
      </c>
      <c r="J75" s="30">
        <v>0</v>
      </c>
      <c r="K75" s="30">
        <f t="shared" si="24"/>
        <v>0</v>
      </c>
    </row>
    <row r="76" spans="1:11" s="31" customFormat="1" ht="27.6" x14ac:dyDescent="0.25">
      <c r="A76" s="14" t="s">
        <v>180</v>
      </c>
      <c r="B76" s="11" t="s">
        <v>182</v>
      </c>
      <c r="C76" s="30"/>
      <c r="D76" s="30">
        <v>225.2</v>
      </c>
      <c r="E76" s="30">
        <f t="shared" si="21"/>
        <v>0</v>
      </c>
      <c r="F76" s="30">
        <v>64.3</v>
      </c>
      <c r="G76" s="30">
        <f t="shared" si="22"/>
        <v>28.552397868561279</v>
      </c>
      <c r="H76" s="30">
        <v>160.80000000000001</v>
      </c>
      <c r="I76" s="30">
        <f t="shared" si="23"/>
        <v>250.07776049766721</v>
      </c>
      <c r="J76" s="30">
        <v>160.80000000000001</v>
      </c>
      <c r="K76" s="30">
        <f t="shared" si="24"/>
        <v>100</v>
      </c>
    </row>
    <row r="77" spans="1:11" s="5" customFormat="1" ht="14.25" customHeight="1" x14ac:dyDescent="0.25">
      <c r="A77" s="7" t="s">
        <v>114</v>
      </c>
      <c r="B77" s="8" t="s">
        <v>115</v>
      </c>
      <c r="C77" s="29">
        <f>C78+C94+C98</f>
        <v>20217.600000000002</v>
      </c>
      <c r="D77" s="29">
        <f>D78+D94+D98</f>
        <v>169078.2</v>
      </c>
      <c r="E77" s="29">
        <f t="shared" si="18"/>
        <v>836.29214150047483</v>
      </c>
      <c r="F77" s="29">
        <f>F78+F94+F98</f>
        <v>63275.399999999994</v>
      </c>
      <c r="G77" s="29">
        <f t="shared" si="20"/>
        <v>37.423748301081979</v>
      </c>
      <c r="H77" s="29">
        <f>H78+H94+H98</f>
        <v>60960.3</v>
      </c>
      <c r="I77" s="29">
        <f t="shared" si="20"/>
        <v>96.341232137607989</v>
      </c>
      <c r="J77" s="29">
        <f>J78+J94+J98</f>
        <v>63850.6</v>
      </c>
      <c r="K77" s="29">
        <f t="shared" si="20"/>
        <v>104.74128244119534</v>
      </c>
    </row>
    <row r="78" spans="1:11" s="5" customFormat="1" ht="41.4" x14ac:dyDescent="0.25">
      <c r="A78" s="7" t="s">
        <v>116</v>
      </c>
      <c r="B78" s="8" t="s">
        <v>117</v>
      </c>
      <c r="C78" s="29">
        <f>C79+C88+C92</f>
        <v>21326.9</v>
      </c>
      <c r="D78" s="29">
        <f>D79+D88+D92</f>
        <v>117179.5</v>
      </c>
      <c r="E78" s="29">
        <f>IF(C78=0,0,D78/C78*100)</f>
        <v>549.44459813662559</v>
      </c>
      <c r="F78" s="29">
        <f>F79+F88+F92</f>
        <v>63275.399999999994</v>
      </c>
      <c r="G78" s="29">
        <f t="shared" si="20"/>
        <v>53.998694310864948</v>
      </c>
      <c r="H78" s="29">
        <f>H79+H88+H92</f>
        <v>60960.3</v>
      </c>
      <c r="I78" s="29">
        <f t="shared" si="20"/>
        <v>96.341232137607989</v>
      </c>
      <c r="J78" s="29">
        <f>J79+J88+J92</f>
        <v>63850.6</v>
      </c>
      <c r="K78" s="29">
        <f t="shared" si="20"/>
        <v>104.74128244119534</v>
      </c>
    </row>
    <row r="79" spans="1:11" s="5" customFormat="1" ht="41.4" x14ac:dyDescent="0.25">
      <c r="A79" s="7" t="s">
        <v>166</v>
      </c>
      <c r="B79" s="8" t="s">
        <v>118</v>
      </c>
      <c r="C79" s="29">
        <f>C80+C84+C85</f>
        <v>9974.7000000000007</v>
      </c>
      <c r="D79" s="29">
        <f>D80+D84+D85</f>
        <v>105492</v>
      </c>
      <c r="E79" s="29">
        <f t="shared" si="18"/>
        <v>1057.5957171644259</v>
      </c>
      <c r="F79" s="29">
        <f>F80+F84+F85</f>
        <v>51317.799999999996</v>
      </c>
      <c r="G79" s="29">
        <f t="shared" si="20"/>
        <v>48.646153262806649</v>
      </c>
      <c r="H79" s="29">
        <f>H80+H84+H85</f>
        <v>49119.3</v>
      </c>
      <c r="I79" s="29">
        <f t="shared" si="20"/>
        <v>95.715911438136487</v>
      </c>
      <c r="J79" s="29">
        <f>J80+J84+J85</f>
        <v>51624.5</v>
      </c>
      <c r="K79" s="29">
        <f t="shared" si="20"/>
        <v>105.10023554895935</v>
      </c>
    </row>
    <row r="80" spans="1:11" ht="41.4" x14ac:dyDescent="0.25">
      <c r="A80" s="10" t="s">
        <v>144</v>
      </c>
      <c r="B80" s="12" t="s">
        <v>145</v>
      </c>
      <c r="C80" s="30">
        <f>SUM(C81:C83)</f>
        <v>0</v>
      </c>
      <c r="D80" s="30">
        <f>SUM(D81:D83)</f>
        <v>62607.5</v>
      </c>
      <c r="E80" s="30">
        <f t="shared" si="18"/>
        <v>0</v>
      </c>
      <c r="F80" s="30">
        <f>SUM(F81:F83)</f>
        <v>12806.6</v>
      </c>
      <c r="G80" s="30">
        <f t="shared" si="20"/>
        <v>20.455376751986584</v>
      </c>
      <c r="H80" s="30">
        <f>SUM(H81:H83)</f>
        <v>49119.3</v>
      </c>
      <c r="I80" s="30">
        <f t="shared" si="20"/>
        <v>383.54676494932301</v>
      </c>
      <c r="J80" s="30">
        <f>SUM(J81:J83)</f>
        <v>51624.5</v>
      </c>
      <c r="K80" s="30">
        <f t="shared" si="20"/>
        <v>105.10023554895935</v>
      </c>
    </row>
    <row r="81" spans="1:11" ht="142.5" customHeight="1" x14ac:dyDescent="0.25">
      <c r="A81" s="10" t="s">
        <v>146</v>
      </c>
      <c r="B81" s="17" t="s">
        <v>147</v>
      </c>
      <c r="C81" s="30">
        <v>0</v>
      </c>
      <c r="D81" s="30">
        <v>62607.5</v>
      </c>
      <c r="E81" s="30">
        <f t="shared" si="18"/>
        <v>0</v>
      </c>
      <c r="F81" s="30">
        <v>0</v>
      </c>
      <c r="G81" s="30">
        <f t="shared" si="20"/>
        <v>0</v>
      </c>
      <c r="H81" s="30">
        <v>0</v>
      </c>
      <c r="I81" s="30">
        <f t="shared" si="20"/>
        <v>0</v>
      </c>
      <c r="J81" s="30">
        <v>0</v>
      </c>
      <c r="K81" s="30">
        <f t="shared" si="20"/>
        <v>0</v>
      </c>
    </row>
    <row r="82" spans="1:11" ht="142.5" customHeight="1" x14ac:dyDescent="0.25">
      <c r="A82" s="10" t="s">
        <v>146</v>
      </c>
      <c r="B82" s="17" t="s">
        <v>186</v>
      </c>
      <c r="C82" s="30">
        <v>0</v>
      </c>
      <c r="D82" s="30">
        <v>0</v>
      </c>
      <c r="E82" s="30">
        <f t="shared" si="18"/>
        <v>0</v>
      </c>
      <c r="F82" s="30">
        <v>12806.6</v>
      </c>
      <c r="G82" s="30">
        <f t="shared" si="20"/>
        <v>0</v>
      </c>
      <c r="H82" s="30">
        <v>0</v>
      </c>
      <c r="I82" s="30">
        <f t="shared" si="20"/>
        <v>0</v>
      </c>
      <c r="J82" s="30">
        <v>0</v>
      </c>
      <c r="K82" s="30">
        <f t="shared" si="20"/>
        <v>0</v>
      </c>
    </row>
    <row r="83" spans="1:11" ht="142.5" customHeight="1" x14ac:dyDescent="0.25">
      <c r="A83" s="10" t="s">
        <v>146</v>
      </c>
      <c r="B83" s="17" t="s">
        <v>187</v>
      </c>
      <c r="C83" s="30">
        <v>0</v>
      </c>
      <c r="D83" s="30">
        <v>0</v>
      </c>
      <c r="E83" s="30">
        <f t="shared" ref="E83" si="26">IF(C83=0,0,D83/C83*100)</f>
        <v>0</v>
      </c>
      <c r="F83" s="30">
        <v>0</v>
      </c>
      <c r="G83" s="30">
        <f t="shared" ref="G83" si="27">IF(D83=0,0,F83/D83*100)</f>
        <v>0</v>
      </c>
      <c r="H83" s="30">
        <v>49119.3</v>
      </c>
      <c r="I83" s="30">
        <f t="shared" ref="I83" si="28">IF(F83=0,0,H83/F83*100)</f>
        <v>0</v>
      </c>
      <c r="J83" s="30">
        <v>51624.5</v>
      </c>
      <c r="K83" s="30">
        <f t="shared" ref="K83" si="29">IF(H83=0,0,J83/H83*100)</f>
        <v>105.10023554895935</v>
      </c>
    </row>
    <row r="84" spans="1:11" ht="58.5" customHeight="1" x14ac:dyDescent="0.25">
      <c r="A84" s="10" t="s">
        <v>184</v>
      </c>
      <c r="B84" s="17" t="s">
        <v>183</v>
      </c>
      <c r="C84" s="30">
        <v>0</v>
      </c>
      <c r="D84" s="30">
        <v>13201.7</v>
      </c>
      <c r="E84" s="30">
        <f t="shared" ref="E84" si="30">IF(C84=0,0,D84/C84*100)</f>
        <v>0</v>
      </c>
      <c r="F84" s="30">
        <v>0</v>
      </c>
      <c r="G84" s="30">
        <f t="shared" ref="G84" si="31">IF(D84=0,0,F84/D84*100)</f>
        <v>0</v>
      </c>
      <c r="H84" s="30">
        <v>0</v>
      </c>
      <c r="I84" s="30">
        <f t="shared" ref="I84" si="32">IF(F84=0,0,H84/F84*100)</f>
        <v>0</v>
      </c>
      <c r="J84" s="30">
        <v>0</v>
      </c>
      <c r="K84" s="30">
        <f t="shared" ref="K84" si="33">IF(H84=0,0,J84/H84*100)</f>
        <v>0</v>
      </c>
    </row>
    <row r="85" spans="1:11" ht="27.6" x14ac:dyDescent="0.25">
      <c r="A85" s="10" t="s">
        <v>165</v>
      </c>
      <c r="B85" s="11" t="s">
        <v>119</v>
      </c>
      <c r="C85" s="30">
        <f>SUM(C86:C87)</f>
        <v>9974.7000000000007</v>
      </c>
      <c r="D85" s="30">
        <f>SUM(D86:D87)</f>
        <v>29682.799999999999</v>
      </c>
      <c r="E85" s="30">
        <f t="shared" si="18"/>
        <v>297.58087962545233</v>
      </c>
      <c r="F85" s="30">
        <f>SUM(F86:F87)</f>
        <v>38511.199999999997</v>
      </c>
      <c r="G85" s="30">
        <f t="shared" si="20"/>
        <v>129.74247712479954</v>
      </c>
      <c r="H85" s="30">
        <f>SUM(H86:H87)</f>
        <v>0</v>
      </c>
      <c r="I85" s="30">
        <f t="shared" si="20"/>
        <v>0</v>
      </c>
      <c r="J85" s="30">
        <f>SUM(J86:J87)</f>
        <v>0</v>
      </c>
      <c r="K85" s="30">
        <f t="shared" si="20"/>
        <v>0</v>
      </c>
    </row>
    <row r="86" spans="1:11" ht="82.8" x14ac:dyDescent="0.25">
      <c r="A86" s="10" t="s">
        <v>120</v>
      </c>
      <c r="B86" s="18" t="s">
        <v>148</v>
      </c>
      <c r="C86" s="30">
        <v>0</v>
      </c>
      <c r="D86" s="30">
        <v>12207.7</v>
      </c>
      <c r="E86" s="30">
        <f t="shared" si="18"/>
        <v>0</v>
      </c>
      <c r="F86" s="30">
        <v>0</v>
      </c>
      <c r="G86" s="29">
        <f t="shared" si="20"/>
        <v>0</v>
      </c>
      <c r="H86" s="30">
        <v>0</v>
      </c>
      <c r="I86" s="29">
        <f t="shared" si="20"/>
        <v>0</v>
      </c>
      <c r="J86" s="30">
        <v>0</v>
      </c>
      <c r="K86" s="29">
        <f t="shared" si="20"/>
        <v>0</v>
      </c>
    </row>
    <row r="87" spans="1:11" ht="69" x14ac:dyDescent="0.25">
      <c r="A87" s="10" t="s">
        <v>120</v>
      </c>
      <c r="B87" s="19" t="s">
        <v>121</v>
      </c>
      <c r="C87" s="30">
        <v>9974.7000000000007</v>
      </c>
      <c r="D87" s="30">
        <v>17475.099999999999</v>
      </c>
      <c r="E87" s="30">
        <f t="shared" si="18"/>
        <v>175.19424143081994</v>
      </c>
      <c r="F87" s="30">
        <v>38511.199999999997</v>
      </c>
      <c r="G87" s="30">
        <f t="shared" si="20"/>
        <v>220.37756579361493</v>
      </c>
      <c r="H87" s="30">
        <v>0</v>
      </c>
      <c r="I87" s="30">
        <f t="shared" si="20"/>
        <v>0</v>
      </c>
      <c r="J87" s="30">
        <v>0</v>
      </c>
      <c r="K87" s="30">
        <f t="shared" si="20"/>
        <v>0</v>
      </c>
    </row>
    <row r="88" spans="1:11" s="5" customFormat="1" ht="27.6" x14ac:dyDescent="0.25">
      <c r="A88" s="7" t="s">
        <v>167</v>
      </c>
      <c r="B88" s="8" t="s">
        <v>122</v>
      </c>
      <c r="C88" s="29">
        <f>C89+C91</f>
        <v>2538.1</v>
      </c>
      <c r="D88" s="29">
        <f>D89+D91</f>
        <v>2873.4</v>
      </c>
      <c r="E88" s="29">
        <f t="shared" si="18"/>
        <v>113.21066939836885</v>
      </c>
      <c r="F88" s="29">
        <f>F89+F91</f>
        <v>2773</v>
      </c>
      <c r="G88" s="29">
        <f t="shared" si="20"/>
        <v>96.505881534071136</v>
      </c>
      <c r="H88" s="29">
        <f>H89+H91</f>
        <v>2656.4</v>
      </c>
      <c r="I88" s="29">
        <f t="shared" si="20"/>
        <v>95.795167688424087</v>
      </c>
      <c r="J88" s="29">
        <f>J89+J91</f>
        <v>3041.5</v>
      </c>
      <c r="K88" s="29">
        <f t="shared" si="20"/>
        <v>114.49706369522661</v>
      </c>
    </row>
    <row r="89" spans="1:11" ht="45.75" customHeight="1" x14ac:dyDescent="0.25">
      <c r="A89" s="10" t="s">
        <v>168</v>
      </c>
      <c r="B89" s="11" t="s">
        <v>123</v>
      </c>
      <c r="C89" s="30">
        <f>C90</f>
        <v>2538.1</v>
      </c>
      <c r="D89" s="30">
        <f>D90</f>
        <v>2873.4</v>
      </c>
      <c r="E89" s="30">
        <f t="shared" si="18"/>
        <v>113.21066939836885</v>
      </c>
      <c r="F89" s="30">
        <f>F90</f>
        <v>2773</v>
      </c>
      <c r="G89" s="30">
        <f t="shared" si="20"/>
        <v>96.505881534071136</v>
      </c>
      <c r="H89" s="30">
        <f>H90</f>
        <v>2656.4</v>
      </c>
      <c r="I89" s="30">
        <f t="shared" si="20"/>
        <v>95.795167688424087</v>
      </c>
      <c r="J89" s="30">
        <f>J90</f>
        <v>2916.4</v>
      </c>
      <c r="K89" s="30">
        <f t="shared" si="20"/>
        <v>109.78768257792501</v>
      </c>
    </row>
    <row r="90" spans="1:11" ht="82.8" x14ac:dyDescent="0.25">
      <c r="A90" s="10" t="s">
        <v>171</v>
      </c>
      <c r="B90" s="20" t="s">
        <v>73</v>
      </c>
      <c r="C90" s="30">
        <v>2538.1</v>
      </c>
      <c r="D90" s="30">
        <v>2873.4</v>
      </c>
      <c r="E90" s="30">
        <f t="shared" si="18"/>
        <v>113.21066939836885</v>
      </c>
      <c r="F90" s="30">
        <v>2773</v>
      </c>
      <c r="G90" s="30">
        <f t="shared" si="20"/>
        <v>96.505881534071136</v>
      </c>
      <c r="H90" s="30">
        <v>2656.4</v>
      </c>
      <c r="I90" s="30">
        <f t="shared" si="20"/>
        <v>95.795167688424087</v>
      </c>
      <c r="J90" s="30">
        <v>2916.4</v>
      </c>
      <c r="K90" s="30">
        <f t="shared" si="20"/>
        <v>109.78768257792501</v>
      </c>
    </row>
    <row r="91" spans="1:11" ht="69" x14ac:dyDescent="0.25">
      <c r="A91" s="10" t="s">
        <v>157</v>
      </c>
      <c r="B91" s="20" t="s">
        <v>158</v>
      </c>
      <c r="C91" s="30">
        <v>0</v>
      </c>
      <c r="D91" s="30">
        <v>0</v>
      </c>
      <c r="E91" s="30">
        <f t="shared" ref="E91" si="34">IF(C91=0,0,D91/C91*100)</f>
        <v>0</v>
      </c>
      <c r="F91" s="30">
        <v>0</v>
      </c>
      <c r="G91" s="30">
        <f t="shared" ref="G91" si="35">IF(D91=0,0,F91/D91*100)</f>
        <v>0</v>
      </c>
      <c r="H91" s="30">
        <v>0</v>
      </c>
      <c r="I91" s="30">
        <f t="shared" ref="I91" si="36">IF(F91=0,0,H91/F91*100)</f>
        <v>0</v>
      </c>
      <c r="J91" s="30">
        <v>125.1</v>
      </c>
      <c r="K91" s="30">
        <f t="shared" ref="K91" si="37">IF(H91=0,0,J91/H91*100)</f>
        <v>0</v>
      </c>
    </row>
    <row r="92" spans="1:11" s="5" customFormat="1" x14ac:dyDescent="0.25">
      <c r="A92" s="7" t="s">
        <v>169</v>
      </c>
      <c r="B92" s="21" t="s">
        <v>124</v>
      </c>
      <c r="C92" s="29">
        <f>SUM(C93:C93)</f>
        <v>8814.1</v>
      </c>
      <c r="D92" s="29">
        <f>SUM(D93:D93)</f>
        <v>8814.1</v>
      </c>
      <c r="E92" s="29">
        <f t="shared" si="18"/>
        <v>100</v>
      </c>
      <c r="F92" s="29">
        <f>SUM(F93:F93)</f>
        <v>9184.6</v>
      </c>
      <c r="G92" s="29">
        <f t="shared" si="20"/>
        <v>104.20349213192499</v>
      </c>
      <c r="H92" s="29">
        <f>SUM(H93:H93)</f>
        <v>9184.6</v>
      </c>
      <c r="I92" s="29">
        <f t="shared" si="20"/>
        <v>100</v>
      </c>
      <c r="J92" s="29">
        <f>SUM(J93:J93)</f>
        <v>9184.6</v>
      </c>
      <c r="K92" s="29">
        <f t="shared" si="20"/>
        <v>100</v>
      </c>
    </row>
    <row r="93" spans="1:11" ht="75" customHeight="1" x14ac:dyDescent="0.25">
      <c r="A93" s="10" t="s">
        <v>170</v>
      </c>
      <c r="B93" s="22" t="s">
        <v>74</v>
      </c>
      <c r="C93" s="30">
        <v>8814.1</v>
      </c>
      <c r="D93" s="30">
        <v>8814.1</v>
      </c>
      <c r="E93" s="30">
        <f t="shared" si="18"/>
        <v>100</v>
      </c>
      <c r="F93" s="30">
        <v>9184.6</v>
      </c>
      <c r="G93" s="30">
        <f t="shared" si="20"/>
        <v>104.20349213192499</v>
      </c>
      <c r="H93" s="30">
        <v>9184.6</v>
      </c>
      <c r="I93" s="30">
        <f t="shared" si="20"/>
        <v>100</v>
      </c>
      <c r="J93" s="30">
        <v>9184.6</v>
      </c>
      <c r="K93" s="30">
        <f t="shared" si="20"/>
        <v>100</v>
      </c>
    </row>
    <row r="94" spans="1:11" s="5" customFormat="1" ht="96.6" x14ac:dyDescent="0.25">
      <c r="A94" s="7" t="s">
        <v>149</v>
      </c>
      <c r="B94" s="23" t="s">
        <v>150</v>
      </c>
      <c r="C94" s="29">
        <f>C95</f>
        <v>15.9</v>
      </c>
      <c r="D94" s="29">
        <f>D95</f>
        <v>52071.5</v>
      </c>
      <c r="E94" s="29">
        <f t="shared" si="18"/>
        <v>327493.71069182392</v>
      </c>
      <c r="F94" s="29">
        <f>F95</f>
        <v>0</v>
      </c>
      <c r="G94" s="29">
        <f t="shared" si="20"/>
        <v>0</v>
      </c>
      <c r="H94" s="29">
        <f>H95</f>
        <v>0</v>
      </c>
      <c r="I94" s="29">
        <f t="shared" si="20"/>
        <v>0</v>
      </c>
      <c r="J94" s="29">
        <f>J95</f>
        <v>0</v>
      </c>
      <c r="K94" s="29">
        <f t="shared" si="20"/>
        <v>0</v>
      </c>
    </row>
    <row r="95" spans="1:11" s="5" customFormat="1" ht="89.25" customHeight="1" x14ac:dyDescent="0.25">
      <c r="A95" s="24" t="s">
        <v>151</v>
      </c>
      <c r="B95" s="23" t="s">
        <v>152</v>
      </c>
      <c r="C95" s="29">
        <f>C96+C97</f>
        <v>15.9</v>
      </c>
      <c r="D95" s="29">
        <f t="shared" ref="D95:K95" si="38">D96+D97</f>
        <v>52071.5</v>
      </c>
      <c r="E95" s="29">
        <f t="shared" si="38"/>
        <v>325248.42767295596</v>
      </c>
      <c r="F95" s="29">
        <f t="shared" si="38"/>
        <v>0</v>
      </c>
      <c r="G95" s="29">
        <f t="shared" si="38"/>
        <v>0</v>
      </c>
      <c r="H95" s="29">
        <f t="shared" si="38"/>
        <v>0</v>
      </c>
      <c r="I95" s="29">
        <f t="shared" si="38"/>
        <v>0</v>
      </c>
      <c r="J95" s="29">
        <f t="shared" si="38"/>
        <v>0</v>
      </c>
      <c r="K95" s="29">
        <f t="shared" si="38"/>
        <v>0</v>
      </c>
    </row>
    <row r="96" spans="1:11" ht="69" x14ac:dyDescent="0.25">
      <c r="A96" s="10" t="s">
        <v>153</v>
      </c>
      <c r="B96" s="25" t="s">
        <v>154</v>
      </c>
      <c r="C96" s="30">
        <v>15.9</v>
      </c>
      <c r="D96" s="30">
        <v>51714.5</v>
      </c>
      <c r="E96" s="30">
        <f t="shared" si="18"/>
        <v>325248.42767295596</v>
      </c>
      <c r="F96" s="30">
        <v>0</v>
      </c>
      <c r="G96" s="30">
        <f t="shared" si="20"/>
        <v>0</v>
      </c>
      <c r="H96" s="30">
        <v>0</v>
      </c>
      <c r="I96" s="30">
        <f t="shared" si="20"/>
        <v>0</v>
      </c>
      <c r="J96" s="30">
        <v>0</v>
      </c>
      <c r="K96" s="30">
        <f t="shared" si="20"/>
        <v>0</v>
      </c>
    </row>
    <row r="97" spans="1:11" ht="69" x14ac:dyDescent="0.25">
      <c r="A97" s="10" t="s">
        <v>185</v>
      </c>
      <c r="B97" s="25" t="s">
        <v>154</v>
      </c>
      <c r="C97" s="30">
        <v>0</v>
      </c>
      <c r="D97" s="30">
        <v>357</v>
      </c>
      <c r="E97" s="30">
        <f t="shared" ref="E97" si="39">IF(C97=0,0,D97/C97*100)</f>
        <v>0</v>
      </c>
      <c r="F97" s="30">
        <v>0</v>
      </c>
      <c r="G97" s="30">
        <f t="shared" ref="G97" si="40">IF(D97=0,0,F97/D97*100)</f>
        <v>0</v>
      </c>
      <c r="H97" s="30">
        <v>0</v>
      </c>
      <c r="I97" s="30">
        <f t="shared" ref="I97" si="41">IF(F97=0,0,H97/F97*100)</f>
        <v>0</v>
      </c>
      <c r="J97" s="30">
        <v>0</v>
      </c>
      <c r="K97" s="30">
        <f t="shared" ref="K97" si="42">IF(H97=0,0,J97/H97*100)</f>
        <v>0</v>
      </c>
    </row>
    <row r="98" spans="1:11" s="5" customFormat="1" ht="41.4" x14ac:dyDescent="0.25">
      <c r="A98" s="7" t="s">
        <v>125</v>
      </c>
      <c r="B98" s="26" t="s">
        <v>126</v>
      </c>
      <c r="C98" s="29">
        <f>C99</f>
        <v>-1125.2</v>
      </c>
      <c r="D98" s="29">
        <f>D99</f>
        <v>-172.8</v>
      </c>
      <c r="E98" s="29">
        <f t="shared" si="18"/>
        <v>15.357269818698899</v>
      </c>
      <c r="F98" s="29">
        <f>F99</f>
        <v>0</v>
      </c>
      <c r="G98" s="29">
        <f t="shared" si="20"/>
        <v>0</v>
      </c>
      <c r="H98" s="29">
        <f>H99</f>
        <v>0</v>
      </c>
      <c r="I98" s="29">
        <f t="shared" si="20"/>
        <v>0</v>
      </c>
      <c r="J98" s="29">
        <f>J99</f>
        <v>0</v>
      </c>
      <c r="K98" s="29">
        <f t="shared" si="20"/>
        <v>0</v>
      </c>
    </row>
    <row r="99" spans="1:11" s="5" customFormat="1" ht="55.2" x14ac:dyDescent="0.25">
      <c r="A99" s="7" t="s">
        <v>127</v>
      </c>
      <c r="B99" s="26" t="s">
        <v>128</v>
      </c>
      <c r="C99" s="29">
        <f>SUM(C100:C102)</f>
        <v>-1125.2</v>
      </c>
      <c r="D99" s="29">
        <f>SUM(D100:D102)</f>
        <v>-172.8</v>
      </c>
      <c r="E99" s="29">
        <f t="shared" si="18"/>
        <v>15.357269818698899</v>
      </c>
      <c r="F99" s="29">
        <f>SUM(F100:F102)</f>
        <v>0</v>
      </c>
      <c r="G99" s="29">
        <f t="shared" si="20"/>
        <v>0</v>
      </c>
      <c r="H99" s="29">
        <f>SUM(H100:H102)</f>
        <v>0</v>
      </c>
      <c r="I99" s="29">
        <f t="shared" si="20"/>
        <v>0</v>
      </c>
      <c r="J99" s="29">
        <f>SUM(J100:J102)</f>
        <v>0</v>
      </c>
      <c r="K99" s="29">
        <f t="shared" si="20"/>
        <v>0</v>
      </c>
    </row>
    <row r="100" spans="1:11" ht="55.2" x14ac:dyDescent="0.25">
      <c r="A100" s="10" t="s">
        <v>75</v>
      </c>
      <c r="B100" s="27" t="s">
        <v>76</v>
      </c>
      <c r="C100" s="30">
        <v>-948.6</v>
      </c>
      <c r="D100" s="30">
        <v>-131.30000000000001</v>
      </c>
      <c r="E100" s="30">
        <f t="shared" si="18"/>
        <v>13.841450558718114</v>
      </c>
      <c r="F100" s="30">
        <v>0</v>
      </c>
      <c r="G100" s="30">
        <f t="shared" si="20"/>
        <v>0</v>
      </c>
      <c r="H100" s="30">
        <v>0</v>
      </c>
      <c r="I100" s="30">
        <f t="shared" si="20"/>
        <v>0</v>
      </c>
      <c r="J100" s="30">
        <v>0</v>
      </c>
      <c r="K100" s="30">
        <f t="shared" si="20"/>
        <v>0</v>
      </c>
    </row>
    <row r="101" spans="1:11" ht="55.2" x14ac:dyDescent="0.25">
      <c r="A101" s="10" t="s">
        <v>77</v>
      </c>
      <c r="B101" s="27" t="s">
        <v>76</v>
      </c>
      <c r="C101" s="30">
        <v>-76.7</v>
      </c>
      <c r="D101" s="30">
        <v>0</v>
      </c>
      <c r="E101" s="30">
        <f t="shared" si="18"/>
        <v>0</v>
      </c>
      <c r="F101" s="30">
        <v>0</v>
      </c>
      <c r="G101" s="30">
        <f t="shared" si="20"/>
        <v>0</v>
      </c>
      <c r="H101" s="30">
        <v>0</v>
      </c>
      <c r="I101" s="30">
        <f t="shared" si="20"/>
        <v>0</v>
      </c>
      <c r="J101" s="30">
        <v>0</v>
      </c>
      <c r="K101" s="30">
        <f t="shared" si="20"/>
        <v>0</v>
      </c>
    </row>
    <row r="102" spans="1:11" ht="55.2" x14ac:dyDescent="0.25">
      <c r="A102" s="10" t="s">
        <v>78</v>
      </c>
      <c r="B102" s="27" t="s">
        <v>76</v>
      </c>
      <c r="C102" s="30">
        <v>-99.9</v>
      </c>
      <c r="D102" s="30">
        <v>-41.5</v>
      </c>
      <c r="E102" s="30">
        <f t="shared" si="18"/>
        <v>41.541541541541541</v>
      </c>
      <c r="F102" s="30">
        <v>0</v>
      </c>
      <c r="G102" s="30">
        <f t="shared" si="20"/>
        <v>0</v>
      </c>
      <c r="H102" s="30">
        <v>0</v>
      </c>
      <c r="I102" s="30">
        <f t="shared" si="20"/>
        <v>0</v>
      </c>
      <c r="J102" s="30">
        <v>0</v>
      </c>
      <c r="K102" s="30">
        <f t="shared" si="20"/>
        <v>0</v>
      </c>
    </row>
  </sheetData>
  <mergeCells count="10">
    <mergeCell ref="H4:I4"/>
    <mergeCell ref="J4:K4"/>
    <mergeCell ref="F3:K3"/>
    <mergeCell ref="D4:E4"/>
    <mergeCell ref="A1:K1"/>
    <mergeCell ref="C3:C5"/>
    <mergeCell ref="A3:A5"/>
    <mergeCell ref="B3:B5"/>
    <mergeCell ref="D3:E3"/>
    <mergeCell ref="F4:G4"/>
  </mergeCells>
  <pageMargins left="0.9055118110236221" right="0.39370078740157483" top="0.74803149606299213" bottom="0.19685039370078741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Администрация Заполярного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Хатанзейская Татьяна Викторовна</dc:creator>
  <cp:lastModifiedBy>Хатанзейская Татьяна Викторовна</cp:lastModifiedBy>
  <cp:lastPrinted>2019-11-15T07:32:25Z</cp:lastPrinted>
  <dcterms:created xsi:type="dcterms:W3CDTF">2016-11-05T10:57:42Z</dcterms:created>
  <dcterms:modified xsi:type="dcterms:W3CDTF">2019-11-15T07:40:45Z</dcterms:modified>
</cp:coreProperties>
</file>